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45" windowWidth="18315" windowHeight="8505"/>
  </bookViews>
  <sheets>
    <sheet name="ユーザ入力" sheetId="3" r:id="rId1"/>
    <sheet name="FAQ" sheetId="10" r:id="rId2"/>
    <sheet name="果実変動値" sheetId="1" r:id="rId3"/>
    <sheet name="ColorList" sheetId="2" r:id="rId4"/>
    <sheet name="R(昇順)" sheetId="4" r:id="rId5"/>
    <sheet name="G(昇順)" sheetId="5" r:id="rId6"/>
    <sheet name="B(昇順)" sheetId="6" r:id="rId7"/>
    <sheet name="R(降順)" sheetId="7" r:id="rId8"/>
    <sheet name="G(降順)" sheetId="8" r:id="rId9"/>
    <sheet name="B(降順)" sheetId="9" r:id="rId10"/>
  </sheets>
  <definedNames>
    <definedName name="_xlnm._FilterDatabase" localSheetId="9" hidden="1">'B(降順)'!$A$1:$B$1</definedName>
    <definedName name="_xlnm._FilterDatabase" localSheetId="6" hidden="1">'B(昇順)'!$A$1:$B$1</definedName>
    <definedName name="_xlnm._FilterDatabase" localSheetId="8" hidden="1">'G(降順)'!$A$1:$B$1</definedName>
    <definedName name="_xlnm._FilterDatabase" localSheetId="5" hidden="1">'G(昇順)'!$A$1:$B$1</definedName>
    <definedName name="_xlnm._FilterDatabase" localSheetId="7" hidden="1">'R(降順)'!$A$1:$B$1</definedName>
    <definedName name="_xlnm._FilterDatabase" localSheetId="4" hidden="1">'R(昇順)'!$A$1:$B$1</definedName>
    <definedName name="Blue">ColorList!$C$62:$C$78</definedName>
    <definedName name="Brown">ColorList!$C$17:$C$34</definedName>
    <definedName name="Green">ColorList!$C$45:$C$61</definedName>
    <definedName name="Grey">ColorList!$C$2:$C$7</definedName>
    <definedName name="Purple">ColorList!$C$79:$C$87</definedName>
    <definedName name="Red">ColorList!$C$8:$C$16</definedName>
    <definedName name="Yellow">ColorList!$C$35:$C$44</definedName>
  </definedNames>
  <calcPr calcId="125725"/>
</workbook>
</file>

<file path=xl/calcChain.xml><?xml version="1.0" encoding="utf-8"?>
<calcChain xmlns="http://schemas.openxmlformats.org/spreadsheetml/2006/main">
  <c r="G3" i="3"/>
  <c r="F3"/>
  <c r="E3"/>
  <c r="B45" i="9"/>
  <c r="A45"/>
  <c r="B27"/>
  <c r="A27"/>
  <c r="B6"/>
  <c r="A6"/>
  <c r="B2"/>
  <c r="A2"/>
  <c r="B53"/>
  <c r="A53"/>
  <c r="B8"/>
  <c r="A8"/>
  <c r="B55"/>
  <c r="A55"/>
  <c r="B34"/>
  <c r="A34"/>
  <c r="B10"/>
  <c r="A10"/>
  <c r="B40"/>
  <c r="A40"/>
  <c r="B46"/>
  <c r="A46"/>
  <c r="B58"/>
  <c r="A58"/>
  <c r="B29"/>
  <c r="A29"/>
  <c r="B49"/>
  <c r="A49"/>
  <c r="B23"/>
  <c r="A23"/>
  <c r="B19"/>
  <c r="A19"/>
  <c r="B7"/>
  <c r="A7"/>
  <c r="B70"/>
  <c r="A70"/>
  <c r="B44"/>
  <c r="A44"/>
  <c r="B30"/>
  <c r="A30"/>
  <c r="B11"/>
  <c r="A11"/>
  <c r="B43"/>
  <c r="A43"/>
  <c r="B20"/>
  <c r="A20"/>
  <c r="B14"/>
  <c r="A14"/>
  <c r="B3"/>
  <c r="A3"/>
  <c r="B5"/>
  <c r="A5"/>
  <c r="B47"/>
  <c r="A47"/>
  <c r="B22"/>
  <c r="A22"/>
  <c r="B9"/>
  <c r="A9"/>
  <c r="B76"/>
  <c r="A76"/>
  <c r="B54"/>
  <c r="A54"/>
  <c r="B37"/>
  <c r="A37"/>
  <c r="B56"/>
  <c r="A56"/>
  <c r="B65"/>
  <c r="A65"/>
  <c r="B51"/>
  <c r="A51"/>
  <c r="B32"/>
  <c r="A32"/>
  <c r="B75"/>
  <c r="A75"/>
  <c r="B60"/>
  <c r="A60"/>
  <c r="B33"/>
  <c r="A33"/>
  <c r="B74"/>
  <c r="A74"/>
  <c r="B17"/>
  <c r="A17"/>
  <c r="B62"/>
  <c r="A62"/>
  <c r="B42"/>
  <c r="A42"/>
  <c r="B83"/>
  <c r="A83"/>
  <c r="B61"/>
  <c r="A61"/>
  <c r="B25"/>
  <c r="A25"/>
  <c r="B87"/>
  <c r="A87"/>
  <c r="B59"/>
  <c r="A59"/>
  <c r="B66"/>
  <c r="A66"/>
  <c r="B39"/>
  <c r="A39"/>
  <c r="B24"/>
  <c r="A24"/>
  <c r="B13"/>
  <c r="A13"/>
  <c r="B38"/>
  <c r="A38"/>
  <c r="B68"/>
  <c r="A68"/>
  <c r="B48"/>
  <c r="A48"/>
  <c r="B26"/>
  <c r="A26"/>
  <c r="B18"/>
  <c r="A18"/>
  <c r="B84"/>
  <c r="A84"/>
  <c r="B81"/>
  <c r="A81"/>
  <c r="B79"/>
  <c r="A79"/>
  <c r="B72"/>
  <c r="A72"/>
  <c r="B36"/>
  <c r="A36"/>
  <c r="B64"/>
  <c r="A64"/>
  <c r="B52"/>
  <c r="A52"/>
  <c r="B41"/>
  <c r="A41"/>
  <c r="B78"/>
  <c r="A78"/>
  <c r="B77"/>
  <c r="A77"/>
  <c r="B71"/>
  <c r="A71"/>
  <c r="B57"/>
  <c r="A57"/>
  <c r="B86"/>
  <c r="A86"/>
  <c r="B63"/>
  <c r="A63"/>
  <c r="B16"/>
  <c r="A16"/>
  <c r="B69"/>
  <c r="A69"/>
  <c r="B35"/>
  <c r="A35"/>
  <c r="B82"/>
  <c r="A82"/>
  <c r="B85"/>
  <c r="A85"/>
  <c r="B80"/>
  <c r="A80"/>
  <c r="B67"/>
  <c r="A67"/>
  <c r="B28"/>
  <c r="A28"/>
  <c r="B15"/>
  <c r="A15"/>
  <c r="B73"/>
  <c r="A73"/>
  <c r="B50"/>
  <c r="A50"/>
  <c r="B31"/>
  <c r="A31"/>
  <c r="B21"/>
  <c r="A21"/>
  <c r="B12"/>
  <c r="A12"/>
  <c r="B4"/>
  <c r="A4"/>
  <c r="B1"/>
  <c r="A1"/>
  <c r="B72" i="8"/>
  <c r="A72"/>
  <c r="B53"/>
  <c r="A53"/>
  <c r="B24"/>
  <c r="A24"/>
  <c r="B5"/>
  <c r="A5"/>
  <c r="B77"/>
  <c r="A77"/>
  <c r="B21"/>
  <c r="A21"/>
  <c r="B75"/>
  <c r="A75"/>
  <c r="B59"/>
  <c r="A59"/>
  <c r="B33"/>
  <c r="A33"/>
  <c r="B74"/>
  <c r="A74"/>
  <c r="B67"/>
  <c r="A67"/>
  <c r="B85"/>
  <c r="A85"/>
  <c r="B71"/>
  <c r="A71"/>
  <c r="B80"/>
  <c r="A80"/>
  <c r="B61"/>
  <c r="A61"/>
  <c r="B48"/>
  <c r="A48"/>
  <c r="B34"/>
  <c r="A34"/>
  <c r="B83"/>
  <c r="A83"/>
  <c r="B66"/>
  <c r="A66"/>
  <c r="B49"/>
  <c r="A49"/>
  <c r="B23"/>
  <c r="A23"/>
  <c r="B63"/>
  <c r="A63"/>
  <c r="B42"/>
  <c r="A42"/>
  <c r="B32"/>
  <c r="A32"/>
  <c r="B14"/>
  <c r="A14"/>
  <c r="B7"/>
  <c r="A7"/>
  <c r="B58"/>
  <c r="A58"/>
  <c r="B38"/>
  <c r="A38"/>
  <c r="B8"/>
  <c r="A8"/>
  <c r="B76"/>
  <c r="A76"/>
  <c r="B54"/>
  <c r="A54"/>
  <c r="B35"/>
  <c r="A35"/>
  <c r="B44"/>
  <c r="A44"/>
  <c r="B56"/>
  <c r="A56"/>
  <c r="B30"/>
  <c r="A30"/>
  <c r="B10"/>
  <c r="A10"/>
  <c r="B68"/>
  <c r="A68"/>
  <c r="B52"/>
  <c r="A52"/>
  <c r="B22"/>
  <c r="A22"/>
  <c r="B37"/>
  <c r="A37"/>
  <c r="B9"/>
  <c r="A9"/>
  <c r="B51"/>
  <c r="A51"/>
  <c r="B13"/>
  <c r="A13"/>
  <c r="B70"/>
  <c r="A70"/>
  <c r="B29"/>
  <c r="A29"/>
  <c r="B3"/>
  <c r="A3"/>
  <c r="B26"/>
  <c r="A26"/>
  <c r="B20"/>
  <c r="A20"/>
  <c r="B6"/>
  <c r="A6"/>
  <c r="B12"/>
  <c r="A12"/>
  <c r="B18"/>
  <c r="A18"/>
  <c r="B4"/>
  <c r="A4"/>
  <c r="B11"/>
  <c r="A11"/>
  <c r="B69"/>
  <c r="A69"/>
  <c r="B50"/>
  <c r="A50"/>
  <c r="B31"/>
  <c r="A31"/>
  <c r="B17"/>
  <c r="A17"/>
  <c r="B79"/>
  <c r="A79"/>
  <c r="B60"/>
  <c r="A60"/>
  <c r="B47"/>
  <c r="A47"/>
  <c r="B36"/>
  <c r="A36"/>
  <c r="B28"/>
  <c r="A28"/>
  <c r="B46"/>
  <c r="A46"/>
  <c r="B39"/>
  <c r="A39"/>
  <c r="B25"/>
  <c r="A25"/>
  <c r="B82"/>
  <c r="A82"/>
  <c r="B73"/>
  <c r="A73"/>
  <c r="B62"/>
  <c r="A62"/>
  <c r="B55"/>
  <c r="A55"/>
  <c r="B65"/>
  <c r="A65"/>
  <c r="B45"/>
  <c r="A45"/>
  <c r="B15"/>
  <c r="A15"/>
  <c r="B64"/>
  <c r="A64"/>
  <c r="B40"/>
  <c r="A40"/>
  <c r="B87"/>
  <c r="A87"/>
  <c r="B81"/>
  <c r="A81"/>
  <c r="B84"/>
  <c r="A84"/>
  <c r="B86"/>
  <c r="A86"/>
  <c r="B41"/>
  <c r="A41"/>
  <c r="B19"/>
  <c r="A19"/>
  <c r="B78"/>
  <c r="A78"/>
  <c r="B57"/>
  <c r="A57"/>
  <c r="B43"/>
  <c r="A43"/>
  <c r="B27"/>
  <c r="A27"/>
  <c r="B16"/>
  <c r="A16"/>
  <c r="B2"/>
  <c r="A2"/>
  <c r="B1"/>
  <c r="A1"/>
  <c r="B47" i="7"/>
  <c r="A47"/>
  <c r="B41"/>
  <c r="A41"/>
  <c r="B10"/>
  <c r="A10"/>
  <c r="B2"/>
  <c r="A2"/>
  <c r="B70"/>
  <c r="A70"/>
  <c r="B21"/>
  <c r="A21"/>
  <c r="B73"/>
  <c r="A73"/>
  <c r="B67"/>
  <c r="A67"/>
  <c r="B36"/>
  <c r="A36"/>
  <c r="B74"/>
  <c r="A74"/>
  <c r="B71"/>
  <c r="A71"/>
  <c r="B86"/>
  <c r="A86"/>
  <c r="B80"/>
  <c r="A80"/>
  <c r="B87"/>
  <c r="A87"/>
  <c r="B81"/>
  <c r="A81"/>
  <c r="B76"/>
  <c r="A76"/>
  <c r="B55"/>
  <c r="A55"/>
  <c r="B85"/>
  <c r="A85"/>
  <c r="B75"/>
  <c r="A75"/>
  <c r="B58"/>
  <c r="A58"/>
  <c r="B33"/>
  <c r="A33"/>
  <c r="B84"/>
  <c r="A84"/>
  <c r="B69"/>
  <c r="A69"/>
  <c r="B50"/>
  <c r="A50"/>
  <c r="B38"/>
  <c r="A38"/>
  <c r="B22"/>
  <c r="A22"/>
  <c r="B82"/>
  <c r="A82"/>
  <c r="B62"/>
  <c r="A62"/>
  <c r="B29"/>
  <c r="A29"/>
  <c r="B83"/>
  <c r="A83"/>
  <c r="B68"/>
  <c r="A68"/>
  <c r="B53"/>
  <c r="A53"/>
  <c r="B64"/>
  <c r="A64"/>
  <c r="B79"/>
  <c r="A79"/>
  <c r="B49"/>
  <c r="A49"/>
  <c r="B27"/>
  <c r="A27"/>
  <c r="B72"/>
  <c r="A72"/>
  <c r="B59"/>
  <c r="A59"/>
  <c r="B34"/>
  <c r="A34"/>
  <c r="B43"/>
  <c r="A43"/>
  <c r="B17"/>
  <c r="A17"/>
  <c r="B56"/>
  <c r="A56"/>
  <c r="B24"/>
  <c r="A24"/>
  <c r="B63"/>
  <c r="A63"/>
  <c r="B25"/>
  <c r="A25"/>
  <c r="B4"/>
  <c r="A4"/>
  <c r="B16"/>
  <c r="A16"/>
  <c r="B9"/>
  <c r="A9"/>
  <c r="B3"/>
  <c r="A3"/>
  <c r="B12"/>
  <c r="A12"/>
  <c r="B20"/>
  <c r="A20"/>
  <c r="B5"/>
  <c r="A5"/>
  <c r="B11"/>
  <c r="A11"/>
  <c r="B65"/>
  <c r="A65"/>
  <c r="B52"/>
  <c r="A52"/>
  <c r="B30"/>
  <c r="A30"/>
  <c r="B18"/>
  <c r="A18"/>
  <c r="B66"/>
  <c r="A66"/>
  <c r="B45"/>
  <c r="A45"/>
  <c r="B32"/>
  <c r="A32"/>
  <c r="B15"/>
  <c r="A15"/>
  <c r="B26"/>
  <c r="A26"/>
  <c r="B40"/>
  <c r="A40"/>
  <c r="B28"/>
  <c r="A28"/>
  <c r="B14"/>
  <c r="A14"/>
  <c r="B77"/>
  <c r="A77"/>
  <c r="B57"/>
  <c r="A57"/>
  <c r="B44"/>
  <c r="A44"/>
  <c r="B46"/>
  <c r="A46"/>
  <c r="B39"/>
  <c r="A39"/>
  <c r="B19"/>
  <c r="A19"/>
  <c r="B8"/>
  <c r="A8"/>
  <c r="B31"/>
  <c r="A31"/>
  <c r="B13"/>
  <c r="A13"/>
  <c r="B61"/>
  <c r="A61"/>
  <c r="B51"/>
  <c r="A51"/>
  <c r="B42"/>
  <c r="A42"/>
  <c r="B54"/>
  <c r="A54"/>
  <c r="B37"/>
  <c r="A37"/>
  <c r="B6"/>
  <c r="A6"/>
  <c r="B78"/>
  <c r="A78"/>
  <c r="B60"/>
  <c r="A60"/>
  <c r="B48"/>
  <c r="A48"/>
  <c r="B35"/>
  <c r="A35"/>
  <c r="B23"/>
  <c r="A23"/>
  <c r="B7"/>
  <c r="A7"/>
  <c r="B1"/>
  <c r="A1"/>
  <c r="A85" i="6"/>
  <c r="A77"/>
  <c r="A68"/>
  <c r="A57"/>
  <c r="A39"/>
  <c r="A15"/>
  <c r="A74"/>
  <c r="A61"/>
  <c r="A21"/>
  <c r="A9"/>
  <c r="A4"/>
  <c r="A6"/>
  <c r="A54"/>
  <c r="A19"/>
  <c r="A72"/>
  <c r="A25"/>
  <c r="A3"/>
  <c r="A31"/>
  <c r="A17"/>
  <c r="A12"/>
  <c r="A10"/>
  <c r="A48"/>
  <c r="A37"/>
  <c r="A26"/>
  <c r="A53"/>
  <c r="A18"/>
  <c r="A11"/>
  <c r="A8"/>
  <c r="A5"/>
  <c r="A70"/>
  <c r="A62"/>
  <c r="A41"/>
  <c r="A22"/>
  <c r="A49"/>
  <c r="A75"/>
  <c r="A64"/>
  <c r="A50"/>
  <c r="A23"/>
  <c r="A30"/>
  <c r="A2"/>
  <c r="A65"/>
  <c r="A27"/>
  <c r="A7"/>
  <c r="A46"/>
  <c r="A28"/>
  <c r="A73"/>
  <c r="A16"/>
  <c r="A56"/>
  <c r="A29"/>
  <c r="A13"/>
  <c r="A58"/>
  <c r="A38"/>
  <c r="A24"/>
  <c r="A33"/>
  <c r="A52"/>
  <c r="A35"/>
  <c r="A14"/>
  <c r="A80"/>
  <c r="A66"/>
  <c r="A42"/>
  <c r="A84"/>
  <c r="A86"/>
  <c r="A76"/>
  <c r="A69"/>
  <c r="A47"/>
  <c r="A78"/>
  <c r="A59"/>
  <c r="A45"/>
  <c r="A20"/>
  <c r="A81"/>
  <c r="A71"/>
  <c r="A67"/>
  <c r="A40"/>
  <c r="A60"/>
  <c r="A32"/>
  <c r="A43"/>
  <c r="A51"/>
  <c r="A79"/>
  <c r="A55"/>
  <c r="A34"/>
  <c r="A82"/>
  <c r="A36"/>
  <c r="A87"/>
  <c r="A83"/>
  <c r="A63"/>
  <c r="A44"/>
  <c r="A1"/>
  <c r="A87" i="5"/>
  <c r="A73"/>
  <c r="A61"/>
  <c r="A46"/>
  <c r="A32"/>
  <c r="A9"/>
  <c r="A70"/>
  <c r="A48"/>
  <c r="A3"/>
  <c r="A5"/>
  <c r="A8"/>
  <c r="A2"/>
  <c r="A49"/>
  <c r="A25"/>
  <c r="A74"/>
  <c r="A43"/>
  <c r="A24"/>
  <c r="A33"/>
  <c r="A26"/>
  <c r="A15"/>
  <c r="A7"/>
  <c r="A64"/>
  <c r="A50"/>
  <c r="A44"/>
  <c r="A62"/>
  <c r="A53"/>
  <c r="A41"/>
  <c r="A29"/>
  <c r="A10"/>
  <c r="A72"/>
  <c r="A57"/>
  <c r="A36"/>
  <c r="A19"/>
  <c r="A77"/>
  <c r="A85"/>
  <c r="A71"/>
  <c r="A78"/>
  <c r="A83"/>
  <c r="A68"/>
  <c r="A63"/>
  <c r="A86"/>
  <c r="A60"/>
  <c r="A20"/>
  <c r="A75"/>
  <c r="A37"/>
  <c r="A80"/>
  <c r="A52"/>
  <c r="A67"/>
  <c r="A38"/>
  <c r="A21"/>
  <c r="A79"/>
  <c r="A59"/>
  <c r="A34"/>
  <c r="A45"/>
  <c r="A54"/>
  <c r="A35"/>
  <c r="A12"/>
  <c r="A81"/>
  <c r="A51"/>
  <c r="A31"/>
  <c r="A82"/>
  <c r="A76"/>
  <c r="A58"/>
  <c r="A47"/>
  <c r="A27"/>
  <c r="A65"/>
  <c r="A40"/>
  <c r="A23"/>
  <c r="A6"/>
  <c r="A55"/>
  <c r="A42"/>
  <c r="A28"/>
  <c r="A11"/>
  <c r="A17"/>
  <c r="A4"/>
  <c r="A22"/>
  <c r="A16"/>
  <c r="A56"/>
  <c r="A30"/>
  <c r="A14"/>
  <c r="A69"/>
  <c r="A13"/>
  <c r="A84"/>
  <c r="A66"/>
  <c r="A39"/>
  <c r="A18"/>
  <c r="A1"/>
  <c r="B44" i="6"/>
  <c r="B63"/>
  <c r="B83"/>
  <c r="B87"/>
  <c r="B36"/>
  <c r="B82"/>
  <c r="B34"/>
  <c r="B55"/>
  <c r="B79"/>
  <c r="B51"/>
  <c r="B43"/>
  <c r="B32"/>
  <c r="B60"/>
  <c r="B40"/>
  <c r="B67"/>
  <c r="B71"/>
  <c r="B81"/>
  <c r="B20"/>
  <c r="B45"/>
  <c r="B59"/>
  <c r="B78"/>
  <c r="B47"/>
  <c r="B69"/>
  <c r="B76"/>
  <c r="B86"/>
  <c r="B84"/>
  <c r="B42"/>
  <c r="B66"/>
  <c r="B80"/>
  <c r="B14"/>
  <c r="B35"/>
  <c r="B52"/>
  <c r="B33"/>
  <c r="B24"/>
  <c r="B38"/>
  <c r="B58"/>
  <c r="B13"/>
  <c r="B29"/>
  <c r="B56"/>
  <c r="B16"/>
  <c r="B73"/>
  <c r="B28"/>
  <c r="B46"/>
  <c r="B7"/>
  <c r="B27"/>
  <c r="B65"/>
  <c r="B2"/>
  <c r="B30"/>
  <c r="B23"/>
  <c r="B50"/>
  <c r="B64"/>
  <c r="B75"/>
  <c r="B49"/>
  <c r="B22"/>
  <c r="B41"/>
  <c r="B62"/>
  <c r="B70"/>
  <c r="B5"/>
  <c r="B8"/>
  <c r="B11"/>
  <c r="B18"/>
  <c r="B53"/>
  <c r="B26"/>
  <c r="B37"/>
  <c r="B48"/>
  <c r="B10"/>
  <c r="B12"/>
  <c r="B17"/>
  <c r="B31"/>
  <c r="B3"/>
  <c r="B25"/>
  <c r="B72"/>
  <c r="B19"/>
  <c r="B54"/>
  <c r="B6"/>
  <c r="B4"/>
  <c r="B9"/>
  <c r="B21"/>
  <c r="B61"/>
  <c r="B74"/>
  <c r="B15"/>
  <c r="B39"/>
  <c r="B57"/>
  <c r="B68"/>
  <c r="B77"/>
  <c r="B85"/>
  <c r="B1"/>
  <c r="B18" i="5"/>
  <c r="B39"/>
  <c r="B66"/>
  <c r="B84"/>
  <c r="B13"/>
  <c r="B69"/>
  <c r="B14"/>
  <c r="B30"/>
  <c r="B56"/>
  <c r="B16"/>
  <c r="B22"/>
  <c r="B4"/>
  <c r="B17"/>
  <c r="B11"/>
  <c r="B28"/>
  <c r="B42"/>
  <c r="B55"/>
  <c r="B6"/>
  <c r="B23"/>
  <c r="B40"/>
  <c r="B65"/>
  <c r="B27"/>
  <c r="B47"/>
  <c r="B58"/>
  <c r="B76"/>
  <c r="B82"/>
  <c r="B31"/>
  <c r="B51"/>
  <c r="B81"/>
  <c r="B12"/>
  <c r="B35"/>
  <c r="B54"/>
  <c r="B45"/>
  <c r="B34"/>
  <c r="B59"/>
  <c r="B79"/>
  <c r="B21"/>
  <c r="B38"/>
  <c r="B67"/>
  <c r="B52"/>
  <c r="B80"/>
  <c r="B37"/>
  <c r="B75"/>
  <c r="B20"/>
  <c r="B60"/>
  <c r="B86"/>
  <c r="B63"/>
  <c r="B68"/>
  <c r="B83"/>
  <c r="B78"/>
  <c r="B71"/>
  <c r="B85"/>
  <c r="B77"/>
  <c r="B19"/>
  <c r="B36"/>
  <c r="B57"/>
  <c r="B72"/>
  <c r="B10"/>
  <c r="B29"/>
  <c r="B41"/>
  <c r="B53"/>
  <c r="B62"/>
  <c r="B44"/>
  <c r="B50"/>
  <c r="B64"/>
  <c r="B7"/>
  <c r="B15"/>
  <c r="B26"/>
  <c r="B33"/>
  <c r="B24"/>
  <c r="B43"/>
  <c r="B74"/>
  <c r="B25"/>
  <c r="B49"/>
  <c r="B2"/>
  <c r="B8"/>
  <c r="B5"/>
  <c r="B3"/>
  <c r="B48"/>
  <c r="B70"/>
  <c r="B9"/>
  <c r="B32"/>
  <c r="B46"/>
  <c r="B61"/>
  <c r="B73"/>
  <c r="B87"/>
  <c r="B1"/>
  <c r="B1" i="4"/>
  <c r="B80"/>
  <c r="B66"/>
  <c r="B54"/>
  <c r="B40"/>
  <c r="B29"/>
  <c r="B11"/>
  <c r="B83"/>
  <c r="B51"/>
  <c r="B35"/>
  <c r="B47"/>
  <c r="B38"/>
  <c r="B28"/>
  <c r="B76"/>
  <c r="B58"/>
  <c r="B81"/>
  <c r="B68"/>
  <c r="B50"/>
  <c r="B43"/>
  <c r="B44"/>
  <c r="B31"/>
  <c r="B12"/>
  <c r="B75"/>
  <c r="B61"/>
  <c r="B49"/>
  <c r="B63"/>
  <c r="B74"/>
  <c r="B56"/>
  <c r="B45"/>
  <c r="B22"/>
  <c r="B71"/>
  <c r="B59"/>
  <c r="B37"/>
  <c r="B24"/>
  <c r="B77"/>
  <c r="B84"/>
  <c r="B69"/>
  <c r="B78"/>
  <c r="B86"/>
  <c r="B82"/>
  <c r="B73"/>
  <c r="B85"/>
  <c r="B64"/>
  <c r="B25"/>
  <c r="B65"/>
  <c r="B33"/>
  <c r="B72"/>
  <c r="B46"/>
  <c r="B55"/>
  <c r="B30"/>
  <c r="B16"/>
  <c r="B62"/>
  <c r="B41"/>
  <c r="B10"/>
  <c r="B26"/>
  <c r="B36"/>
  <c r="B19"/>
  <c r="B6"/>
  <c r="B60"/>
  <c r="B27"/>
  <c r="B7"/>
  <c r="B67"/>
  <c r="B52"/>
  <c r="B39"/>
  <c r="B20"/>
  <c r="B5"/>
  <c r="B57"/>
  <c r="B32"/>
  <c r="B13"/>
  <c r="B4"/>
  <c r="B34"/>
  <c r="B14"/>
  <c r="B8"/>
  <c r="B2"/>
  <c r="B9"/>
  <c r="B3"/>
  <c r="B18"/>
  <c r="B15"/>
  <c r="B53"/>
  <c r="B23"/>
  <c r="B17"/>
  <c r="B70"/>
  <c r="B21"/>
  <c r="B87"/>
  <c r="B79"/>
  <c r="B48"/>
  <c r="B42"/>
  <c r="A80"/>
  <c r="A66"/>
  <c r="A54"/>
  <c r="A40"/>
  <c r="A29"/>
  <c r="A11"/>
  <c r="A83"/>
  <c r="A51"/>
  <c r="A35"/>
  <c r="A47"/>
  <c r="A38"/>
  <c r="A28"/>
  <c r="A76"/>
  <c r="A58"/>
  <c r="A81"/>
  <c r="A68"/>
  <c r="A50"/>
  <c r="A43"/>
  <c r="A44"/>
  <c r="A31"/>
  <c r="A12"/>
  <c r="A75"/>
  <c r="A61"/>
  <c r="A49"/>
  <c r="A63"/>
  <c r="A74"/>
  <c r="A56"/>
  <c r="A45"/>
  <c r="A22"/>
  <c r="A71"/>
  <c r="A59"/>
  <c r="A37"/>
  <c r="A24"/>
  <c r="A77"/>
  <c r="A84"/>
  <c r="A69"/>
  <c r="A78"/>
  <c r="A86"/>
  <c r="A82"/>
  <c r="A73"/>
  <c r="A85"/>
  <c r="A64"/>
  <c r="A25"/>
  <c r="A65"/>
  <c r="A33"/>
  <c r="A72"/>
  <c r="A46"/>
  <c r="A55"/>
  <c r="A30"/>
  <c r="A16"/>
  <c r="A62"/>
  <c r="A41"/>
  <c r="A10"/>
  <c r="A26"/>
  <c r="A36"/>
  <c r="A19"/>
  <c r="A6"/>
  <c r="A60"/>
  <c r="A27"/>
  <c r="A7"/>
  <c r="A67"/>
  <c r="A52"/>
  <c r="A39"/>
  <c r="A20"/>
  <c r="A5"/>
  <c r="A57"/>
  <c r="A32"/>
  <c r="A13"/>
  <c r="A4"/>
  <c r="A34"/>
  <c r="A14"/>
  <c r="A8"/>
  <c r="A2"/>
  <c r="A9"/>
  <c r="A3"/>
  <c r="A18"/>
  <c r="A15"/>
  <c r="A53"/>
  <c r="A23"/>
  <c r="A17"/>
  <c r="A70"/>
  <c r="A21"/>
  <c r="A87"/>
  <c r="A79"/>
  <c r="A48"/>
  <c r="A42"/>
  <c r="A1"/>
  <c r="E9" i="3"/>
  <c r="F9"/>
  <c r="G9"/>
  <c r="E10"/>
  <c r="F10"/>
  <c r="G10"/>
  <c r="E11"/>
  <c r="F11"/>
  <c r="G11"/>
  <c r="E12"/>
  <c r="F12"/>
  <c r="G12"/>
  <c r="E13"/>
  <c r="F13"/>
  <c r="G13"/>
  <c r="F8"/>
  <c r="G8"/>
  <c r="E8"/>
  <c r="G2"/>
  <c r="F2"/>
  <c r="E2"/>
  <c r="E16" l="1"/>
  <c r="C23" s="1"/>
  <c r="E23" s="1"/>
  <c r="J23" s="1"/>
  <c r="G16"/>
  <c r="C33" s="1"/>
  <c r="F16"/>
  <c r="C28" s="1"/>
  <c r="G7"/>
  <c r="G15" s="1"/>
  <c r="F7"/>
  <c r="F15" s="1"/>
  <c r="E7"/>
  <c r="E15" s="1"/>
  <c r="E33" l="1"/>
  <c r="I33" s="1"/>
  <c r="E28"/>
  <c r="H28" s="1"/>
  <c r="H23"/>
  <c r="G87" i="2"/>
  <c r="H87" s="1"/>
  <c r="G71"/>
  <c r="H71" s="1"/>
  <c r="G55"/>
  <c r="H55" s="1"/>
  <c r="G39"/>
  <c r="H39" s="1"/>
  <c r="G23"/>
  <c r="H23" s="1"/>
  <c r="G7"/>
  <c r="H7" s="1"/>
  <c r="G80"/>
  <c r="H80" s="1"/>
  <c r="G64"/>
  <c r="H64" s="1"/>
  <c r="G48"/>
  <c r="H48" s="1"/>
  <c r="G32"/>
  <c r="H32" s="1"/>
  <c r="G16"/>
  <c r="H16" s="1"/>
  <c r="G85"/>
  <c r="H85" s="1"/>
  <c r="G69"/>
  <c r="H69" s="1"/>
  <c r="G53"/>
  <c r="H53" s="1"/>
  <c r="G37"/>
  <c r="H37" s="1"/>
  <c r="G21"/>
  <c r="H21" s="1"/>
  <c r="G5"/>
  <c r="H5" s="1"/>
  <c r="G74"/>
  <c r="H74" s="1"/>
  <c r="G58"/>
  <c r="H58" s="1"/>
  <c r="G42"/>
  <c r="H42" s="1"/>
  <c r="G26"/>
  <c r="H26" s="1"/>
  <c r="G10"/>
  <c r="H10" s="1"/>
  <c r="G79"/>
  <c r="H79" s="1"/>
  <c r="G63"/>
  <c r="H63" s="1"/>
  <c r="G47"/>
  <c r="H47" s="1"/>
  <c r="G31"/>
  <c r="H31" s="1"/>
  <c r="G15"/>
  <c r="H15" s="1"/>
  <c r="G2"/>
  <c r="H2" s="1"/>
  <c r="G72"/>
  <c r="H72" s="1"/>
  <c r="G56"/>
  <c r="H56" s="1"/>
  <c r="G40"/>
  <c r="H40" s="1"/>
  <c r="G24"/>
  <c r="H24" s="1"/>
  <c r="G8"/>
  <c r="H8" s="1"/>
  <c r="G77"/>
  <c r="H77" s="1"/>
  <c r="G61"/>
  <c r="H61" s="1"/>
  <c r="G45"/>
  <c r="H45" s="1"/>
  <c r="G29"/>
  <c r="H29" s="1"/>
  <c r="G13"/>
  <c r="H13" s="1"/>
  <c r="G82"/>
  <c r="H82" s="1"/>
  <c r="G66"/>
  <c r="H66" s="1"/>
  <c r="G50"/>
  <c r="H50" s="1"/>
  <c r="G34"/>
  <c r="H34" s="1"/>
  <c r="G18"/>
  <c r="H18" s="1"/>
  <c r="I23" i="3"/>
  <c r="G83" i="2"/>
  <c r="H83" s="1"/>
  <c r="G67"/>
  <c r="H67" s="1"/>
  <c r="G51"/>
  <c r="H51" s="1"/>
  <c r="G35"/>
  <c r="H35" s="1"/>
  <c r="G19"/>
  <c r="H19" s="1"/>
  <c r="G3"/>
  <c r="H3" s="1"/>
  <c r="G76"/>
  <c r="H76" s="1"/>
  <c r="G60"/>
  <c r="H60" s="1"/>
  <c r="G44"/>
  <c r="H44" s="1"/>
  <c r="G28"/>
  <c r="H28" s="1"/>
  <c r="G12"/>
  <c r="H12" s="1"/>
  <c r="G81"/>
  <c r="H81" s="1"/>
  <c r="G65"/>
  <c r="H65" s="1"/>
  <c r="G49"/>
  <c r="H49" s="1"/>
  <c r="G33"/>
  <c r="H33" s="1"/>
  <c r="G17"/>
  <c r="H17" s="1"/>
  <c r="G86"/>
  <c r="H86" s="1"/>
  <c r="G70"/>
  <c r="H70" s="1"/>
  <c r="G54"/>
  <c r="H54" s="1"/>
  <c r="G38"/>
  <c r="H38" s="1"/>
  <c r="G22"/>
  <c r="H22" s="1"/>
  <c r="G6"/>
  <c r="H6" s="1"/>
  <c r="I28" i="3"/>
  <c r="G75" i="2"/>
  <c r="H75" s="1"/>
  <c r="G59"/>
  <c r="H59" s="1"/>
  <c r="G43"/>
  <c r="H43" s="1"/>
  <c r="G27"/>
  <c r="H27" s="1"/>
  <c r="G11"/>
  <c r="H11" s="1"/>
  <c r="G84"/>
  <c r="H84" s="1"/>
  <c r="G68"/>
  <c r="H68" s="1"/>
  <c r="G52"/>
  <c r="H52" s="1"/>
  <c r="G36"/>
  <c r="H36" s="1"/>
  <c r="G20"/>
  <c r="H20" s="1"/>
  <c r="G4"/>
  <c r="H4" s="1"/>
  <c r="G73"/>
  <c r="H73" s="1"/>
  <c r="G57"/>
  <c r="H57" s="1"/>
  <c r="G41"/>
  <c r="H41" s="1"/>
  <c r="G25"/>
  <c r="H25" s="1"/>
  <c r="G9"/>
  <c r="H9" s="1"/>
  <c r="G78"/>
  <c r="H78" s="1"/>
  <c r="G62"/>
  <c r="H62" s="1"/>
  <c r="G46"/>
  <c r="H46" s="1"/>
  <c r="G30"/>
  <c r="H30" s="1"/>
  <c r="G14"/>
  <c r="H14" s="1"/>
  <c r="C34" i="3"/>
  <c r="E34" s="1"/>
  <c r="C35"/>
  <c r="E35" s="1"/>
  <c r="C36"/>
  <c r="E36" s="1"/>
  <c r="C37"/>
  <c r="E37" s="1"/>
  <c r="C32"/>
  <c r="E32" s="1"/>
  <c r="C29"/>
  <c r="E29" s="1"/>
  <c r="C30"/>
  <c r="E30" s="1"/>
  <c r="C31"/>
  <c r="E31" s="1"/>
  <c r="C24"/>
  <c r="E24" s="1"/>
  <c r="C25"/>
  <c r="E25" s="1"/>
  <c r="C26"/>
  <c r="E26" s="1"/>
  <c r="C27"/>
  <c r="E27" s="1"/>
  <c r="C21" l="1"/>
  <c r="D21" s="1"/>
  <c r="E21" s="1"/>
  <c r="C22"/>
  <c r="D22" s="1"/>
  <c r="E22" s="1"/>
  <c r="C20"/>
  <c r="D20" s="1"/>
  <c r="E20" s="1"/>
  <c r="J28"/>
  <c r="H33"/>
  <c r="J33"/>
  <c r="J37"/>
  <c r="I37"/>
  <c r="H37"/>
  <c r="J32"/>
  <c r="H32"/>
  <c r="I32"/>
  <c r="K28"/>
  <c r="K23"/>
  <c r="I35"/>
  <c r="H35"/>
  <c r="J35"/>
  <c r="I30"/>
  <c r="H30"/>
  <c r="J30"/>
  <c r="J36"/>
  <c r="I36"/>
  <c r="H36"/>
  <c r="J31"/>
  <c r="I31"/>
  <c r="H31"/>
  <c r="H34"/>
  <c r="J34"/>
  <c r="I34"/>
  <c r="H29"/>
  <c r="J29"/>
  <c r="I29"/>
  <c r="K33"/>
  <c r="H24"/>
  <c r="I24"/>
  <c r="J24"/>
  <c r="H25"/>
  <c r="J25"/>
  <c r="I25"/>
  <c r="I26"/>
  <c r="H26"/>
  <c r="J26"/>
  <c r="J27"/>
  <c r="I27"/>
  <c r="H27"/>
  <c r="J21" l="1"/>
  <c r="I21"/>
  <c r="H21"/>
  <c r="H22"/>
  <c r="I22"/>
  <c r="J22"/>
  <c r="K32"/>
  <c r="K37"/>
  <c r="K35"/>
  <c r="K25"/>
  <c r="K26"/>
  <c r="K34"/>
  <c r="K36"/>
  <c r="K30"/>
  <c r="K27"/>
  <c r="K24"/>
  <c r="K29"/>
  <c r="K31"/>
  <c r="K21" l="1"/>
  <c r="K22"/>
  <c r="I20"/>
  <c r="H20"/>
  <c r="J20"/>
  <c r="K20" l="1"/>
</calcChain>
</file>

<file path=xl/sharedStrings.xml><?xml version="1.0" encoding="utf-8"?>
<sst xmlns="http://schemas.openxmlformats.org/spreadsheetml/2006/main" count="185" uniqueCount="160">
  <si>
    <t>果実</t>
    <rPh sb="0" eb="2">
      <t>カジツ</t>
    </rPh>
    <phoneticPr fontId="1"/>
  </si>
  <si>
    <t>R</t>
    <phoneticPr fontId="1"/>
  </si>
  <si>
    <t>G</t>
    <phoneticPr fontId="1"/>
  </si>
  <si>
    <t>B</t>
    <phoneticPr fontId="1"/>
  </si>
  <si>
    <t>マムーク</t>
    <phoneticPr fontId="1"/>
  </si>
  <si>
    <t>オ・ゴモロ</t>
    <phoneticPr fontId="1"/>
  </si>
  <si>
    <t>ドマ</t>
    <phoneticPr fontId="1"/>
  </si>
  <si>
    <t>バル</t>
    <phoneticPr fontId="1"/>
  </si>
  <si>
    <t>Snow White</t>
    <phoneticPr fontId="1"/>
  </si>
  <si>
    <t>Ash Grey</t>
    <phoneticPr fontId="1"/>
  </si>
  <si>
    <t>Goobbue Grey</t>
    <phoneticPr fontId="1"/>
  </si>
  <si>
    <t>Slate Grey</t>
    <phoneticPr fontId="1"/>
  </si>
  <si>
    <t>Charcoal Grey</t>
    <phoneticPr fontId="1"/>
  </si>
  <si>
    <t>Soot Black</t>
  </si>
  <si>
    <t>Soot Black</t>
    <phoneticPr fontId="1"/>
  </si>
  <si>
    <t>Rose Pink</t>
    <phoneticPr fontId="1"/>
  </si>
  <si>
    <t>Lilac Purple</t>
    <phoneticPr fontId="1"/>
  </si>
  <si>
    <t>Rolanberry Red</t>
    <phoneticPr fontId="1"/>
  </si>
  <si>
    <t>Dalamud Red</t>
    <phoneticPr fontId="1"/>
  </si>
  <si>
    <t>Rust Red</t>
    <phoneticPr fontId="1"/>
  </si>
  <si>
    <t>Wine Red</t>
    <phoneticPr fontId="1"/>
  </si>
  <si>
    <t>Coral Pink</t>
    <phoneticPr fontId="1"/>
  </si>
  <si>
    <t>Blood Red</t>
    <phoneticPr fontId="1"/>
  </si>
  <si>
    <t>Salmon Pink</t>
    <phoneticPr fontId="1"/>
  </si>
  <si>
    <t>Sunset Orange</t>
    <phoneticPr fontId="1"/>
  </si>
  <si>
    <t>Mesa Red</t>
    <phoneticPr fontId="1"/>
  </si>
  <si>
    <t>Bark Brown</t>
    <phoneticPr fontId="1"/>
  </si>
  <si>
    <t>Chocolate Brown</t>
    <phoneticPr fontId="1"/>
  </si>
  <si>
    <t>Russet Brown</t>
    <phoneticPr fontId="1"/>
  </si>
  <si>
    <t>Kobald Brown</t>
    <phoneticPr fontId="1"/>
  </si>
  <si>
    <t>Cork Brown</t>
    <phoneticPr fontId="1"/>
  </si>
  <si>
    <t>Qirim Brown</t>
    <phoneticPr fontId="1"/>
  </si>
  <si>
    <t>Opo-opo Brown</t>
    <phoneticPr fontId="1"/>
  </si>
  <si>
    <t>Aldgoat Brown</t>
    <phoneticPr fontId="1"/>
  </si>
  <si>
    <t>Pumpkin Orange</t>
    <phoneticPr fontId="1"/>
  </si>
  <si>
    <t>Acorn Brown</t>
    <phoneticPr fontId="1"/>
  </si>
  <si>
    <t>Orchard Brown</t>
    <phoneticPr fontId="1"/>
  </si>
  <si>
    <t>Chestnut Brown</t>
    <phoneticPr fontId="1"/>
  </si>
  <si>
    <t>Gobbiebag Brown</t>
    <phoneticPr fontId="1"/>
  </si>
  <si>
    <t>Shale Brown</t>
    <phoneticPr fontId="1"/>
  </si>
  <si>
    <t>Mole Brown</t>
    <phoneticPr fontId="1"/>
  </si>
  <si>
    <t>Loam Brown</t>
    <phoneticPr fontId="1"/>
  </si>
  <si>
    <t>Brown</t>
    <phoneticPr fontId="1"/>
  </si>
  <si>
    <t>Red</t>
    <phoneticPr fontId="1"/>
  </si>
  <si>
    <t>Grey</t>
  </si>
  <si>
    <t>Grey</t>
    <phoneticPr fontId="1"/>
  </si>
  <si>
    <t>Yellow</t>
    <phoneticPr fontId="1"/>
  </si>
  <si>
    <t>Bone White</t>
    <phoneticPr fontId="1"/>
  </si>
  <si>
    <t>Ul Brown</t>
    <phoneticPr fontId="1"/>
  </si>
  <si>
    <t>Desert Yellow</t>
    <phoneticPr fontId="1"/>
  </si>
  <si>
    <t>Honey Yellow</t>
    <phoneticPr fontId="1"/>
  </si>
  <si>
    <t>Millioncorn Yellow</t>
    <phoneticPr fontId="1"/>
  </si>
  <si>
    <t>Coeurl Yellow</t>
    <phoneticPr fontId="1"/>
  </si>
  <si>
    <t>Cream Yellow</t>
    <phoneticPr fontId="1"/>
  </si>
  <si>
    <t>Halatali Yellow</t>
    <phoneticPr fontId="1"/>
  </si>
  <si>
    <t>Raisin Brown</t>
    <phoneticPr fontId="1"/>
  </si>
  <si>
    <t>Green</t>
    <phoneticPr fontId="1"/>
  </si>
  <si>
    <t>Lime Green</t>
    <phoneticPr fontId="1"/>
  </si>
  <si>
    <t>Mud Green</t>
    <phoneticPr fontId="1"/>
  </si>
  <si>
    <t>Sylph Green</t>
    <phoneticPr fontId="1"/>
  </si>
  <si>
    <t>Moss Green</t>
    <phoneticPr fontId="1"/>
  </si>
  <si>
    <t>Meadow Green</t>
    <phoneticPr fontId="1"/>
  </si>
  <si>
    <t>Olive Green</t>
    <phoneticPr fontId="1"/>
  </si>
  <si>
    <t>Apple Green</t>
    <phoneticPr fontId="1"/>
  </si>
  <si>
    <t>Cactuar Green</t>
    <phoneticPr fontId="1"/>
  </si>
  <si>
    <t>Hunter Green</t>
    <phoneticPr fontId="1"/>
  </si>
  <si>
    <t>Ochu Green</t>
    <phoneticPr fontId="1"/>
  </si>
  <si>
    <t>Adamantoise Green</t>
    <phoneticPr fontId="1"/>
  </si>
  <si>
    <t>Nophica Green</t>
    <phoneticPr fontId="1"/>
  </si>
  <si>
    <t>Deepwood Green</t>
    <phoneticPr fontId="1"/>
  </si>
  <si>
    <t>Celeste Green</t>
    <phoneticPr fontId="1"/>
  </si>
  <si>
    <t>Turquoise Green</t>
    <phoneticPr fontId="1"/>
  </si>
  <si>
    <t>Morbol Green</t>
    <phoneticPr fontId="1"/>
  </si>
  <si>
    <t>Blue</t>
    <phoneticPr fontId="1"/>
  </si>
  <si>
    <t>Ice Blue</t>
    <phoneticPr fontId="1"/>
  </si>
  <si>
    <t>Sky Blue</t>
    <phoneticPr fontId="1"/>
  </si>
  <si>
    <t>Seafog Blue</t>
    <phoneticPr fontId="1"/>
  </si>
  <si>
    <t>Peacock Blue</t>
    <phoneticPr fontId="1"/>
  </si>
  <si>
    <t>Rhotano Blue</t>
    <phoneticPr fontId="1"/>
  </si>
  <si>
    <t>Corpse Blue</t>
    <phoneticPr fontId="1"/>
  </si>
  <si>
    <t>Ceruleum Blue</t>
    <phoneticPr fontId="1"/>
  </si>
  <si>
    <t>Woad Blue</t>
    <phoneticPr fontId="1"/>
  </si>
  <si>
    <t>Ink Blue</t>
    <phoneticPr fontId="1"/>
  </si>
  <si>
    <t>Raptor Blue</t>
    <phoneticPr fontId="1"/>
  </si>
  <si>
    <t>Othard Blue</t>
    <phoneticPr fontId="1"/>
  </si>
  <si>
    <t>Storm Blue</t>
    <phoneticPr fontId="1"/>
  </si>
  <si>
    <t>Void Blue</t>
    <phoneticPr fontId="1"/>
  </si>
  <si>
    <t>Royal Blue</t>
    <phoneticPr fontId="1"/>
  </si>
  <si>
    <t>Midnight Blue</t>
    <phoneticPr fontId="1"/>
  </si>
  <si>
    <t>Shadow Blue</t>
    <phoneticPr fontId="1"/>
  </si>
  <si>
    <t>Abyssal Blue</t>
    <phoneticPr fontId="1"/>
  </si>
  <si>
    <t>Purple</t>
    <phoneticPr fontId="1"/>
  </si>
  <si>
    <t>Lavende Blue</t>
    <phoneticPr fontId="1"/>
  </si>
  <si>
    <t>Gloom Purple</t>
    <phoneticPr fontId="1"/>
  </si>
  <si>
    <t>Currant Purple</t>
    <phoneticPr fontId="1"/>
  </si>
  <si>
    <t>Iris Purple</t>
    <phoneticPr fontId="1"/>
  </si>
  <si>
    <t>Grape Purple</t>
    <phoneticPr fontId="1"/>
  </si>
  <si>
    <t>Lotus Pink</t>
    <phoneticPr fontId="1"/>
  </si>
  <si>
    <t>Colibri Pink</t>
    <phoneticPr fontId="1"/>
  </si>
  <si>
    <t>Plum Pink</t>
    <phoneticPr fontId="1"/>
  </si>
  <si>
    <t>Regal Purple</t>
    <phoneticPr fontId="1"/>
  </si>
  <si>
    <t>Color</t>
    <phoneticPr fontId="1"/>
  </si>
  <si>
    <t>Marsh Green</t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</si>
  <si>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</si>
  <si>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</si>
  <si>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Chocobo Yellow</t>
    <phoneticPr fontId="1"/>
  </si>
  <si>
    <t>染色前</t>
    <rPh sb="0" eb="2">
      <t>センショク</t>
    </rPh>
    <rPh sb="2" eb="3">
      <t>マエ</t>
    </rPh>
    <phoneticPr fontId="1"/>
  </si>
  <si>
    <t>染色後</t>
    <rPh sb="0" eb="2">
      <t>センショク</t>
    </rPh>
    <rPh sb="2" eb="3">
      <t>ゴ</t>
    </rPh>
    <phoneticPr fontId="1"/>
  </si>
  <si>
    <t>変更値</t>
    <phoneticPr fontId="1"/>
  </si>
  <si>
    <t>ゼルファトル</t>
    <phoneticPr fontId="1"/>
  </si>
  <si>
    <t>シェルダレー</t>
    <phoneticPr fontId="1"/>
  </si>
  <si>
    <t>個</t>
    <rPh sb="0" eb="1">
      <t>コ</t>
    </rPh>
    <phoneticPr fontId="1"/>
  </si>
  <si>
    <t>結果</t>
    <rPh sb="0" eb="2">
      <t>ケッカ</t>
    </rPh>
    <phoneticPr fontId="1"/>
  </si>
  <si>
    <t>DropDownList→</t>
    <phoneticPr fontId="1"/>
  </si>
  <si>
    <t>理想値との差異(0に近いほど良い)</t>
    <rPh sb="0" eb="2">
      <t>リソウ</t>
    </rPh>
    <rPh sb="2" eb="3">
      <t>アタイ</t>
    </rPh>
    <rPh sb="5" eb="7">
      <t>サイ</t>
    </rPh>
    <rPh sb="10" eb="11">
      <t>チカ</t>
    </rPh>
    <rPh sb="14" eb="15">
      <t>ヨ</t>
    </rPh>
    <phoneticPr fontId="1"/>
  </si>
  <si>
    <t>変更後RGB値(最終予測RGB値)</t>
    <rPh sb="0" eb="2">
      <t>ヘンコウ</t>
    </rPh>
    <rPh sb="2" eb="3">
      <t>ゴ</t>
    </rPh>
    <rPh sb="6" eb="7">
      <t>アタイ</t>
    </rPh>
    <rPh sb="8" eb="12">
      <t>サイシュウヨソク</t>
    </rPh>
    <rPh sb="15" eb="16">
      <t>アタイ</t>
    </rPh>
    <phoneticPr fontId="1"/>
  </si>
  <si>
    <t>Purple</t>
  </si>
  <si>
    <t>Currant Purple</t>
  </si>
  <si>
    <t>No</t>
    <phoneticPr fontId="1"/>
  </si>
  <si>
    <t>R1</t>
    <phoneticPr fontId="1"/>
  </si>
  <si>
    <t>R2</t>
    <phoneticPr fontId="1"/>
  </si>
  <si>
    <t>R3</t>
    <phoneticPr fontId="1"/>
  </si>
  <si>
    <t>R4</t>
    <phoneticPr fontId="1"/>
  </si>
  <si>
    <t>G1</t>
    <phoneticPr fontId="1"/>
  </si>
  <si>
    <t>G2</t>
    <phoneticPr fontId="1"/>
  </si>
  <si>
    <t>G3</t>
    <phoneticPr fontId="1"/>
  </si>
  <si>
    <t>G4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</si>
  <si>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</si>
  <si>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</si>
  <si>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</si>
  <si>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</si>
  <si>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R</t>
    <phoneticPr fontId="1"/>
  </si>
  <si>
    <t>G</t>
    <phoneticPr fontId="1"/>
  </si>
  <si>
    <t>B</t>
    <phoneticPr fontId="1"/>
  </si>
  <si>
    <t>R0</t>
    <phoneticPr fontId="1"/>
  </si>
  <si>
    <t>G0</t>
    <phoneticPr fontId="1"/>
  </si>
  <si>
    <t>Full Auto</t>
    <phoneticPr fontId="1"/>
  </si>
  <si>
    <t>ABS</t>
    <phoneticPr fontId="1"/>
  </si>
  <si>
    <t>的中誤差</t>
    <rPh sb="0" eb="4">
      <t>テキチュウゴサ</t>
    </rPh>
    <phoneticPr fontId="1"/>
  </si>
  <si>
    <t>全体的に数値を増やす3種
(255,255,255)へ近くなる</t>
    <rPh sb="0" eb="3">
      <t>ゼンタイテキ</t>
    </rPh>
    <rPh sb="4" eb="6">
      <t>スウチ</t>
    </rPh>
    <rPh sb="7" eb="8">
      <t>フ</t>
    </rPh>
    <rPh sb="11" eb="12">
      <t>シュ</t>
    </rPh>
    <rPh sb="27" eb="28">
      <t>チカ</t>
    </rPh>
    <phoneticPr fontId="1"/>
  </si>
  <si>
    <t>全体的に数値を減らす3種
(0,0,0)へ近くなる</t>
    <rPh sb="0" eb="3">
      <t>ゼンタイテキ</t>
    </rPh>
    <rPh sb="4" eb="6">
      <t>スウチ</t>
    </rPh>
    <rPh sb="7" eb="8">
      <t>ヘ</t>
    </rPh>
    <rPh sb="11" eb="12">
      <t>シュ</t>
    </rPh>
    <rPh sb="21" eb="22">
      <t>チカ</t>
    </rPh>
    <phoneticPr fontId="1"/>
  </si>
  <si>
    <t>↓ここを手動調整</t>
    <rPh sb="4" eb="8">
      <t>シュドウチョウセイ</t>
    </rPh>
    <phoneticPr fontId="1"/>
  </si>
  <si>
    <t>・「果実変動値」シートの数字を変更すれば、変動値が違う値に確定した場合でも対応できます。（税率対応みたいなもん）</t>
    <rPh sb="2" eb="7">
      <t>カジツヘンドウチ</t>
    </rPh>
    <rPh sb="12" eb="14">
      <t>スウジ</t>
    </rPh>
    <rPh sb="15" eb="17">
      <t>ヘンコウ</t>
    </rPh>
    <rPh sb="21" eb="24">
      <t>ヘンドウチ</t>
    </rPh>
    <rPh sb="25" eb="26">
      <t>チガ</t>
    </rPh>
    <rPh sb="27" eb="28">
      <t>アタイ</t>
    </rPh>
    <rPh sb="29" eb="31">
      <t>カクテイ</t>
    </rPh>
    <rPh sb="33" eb="35">
      <t>バアイ</t>
    </rPh>
    <rPh sb="37" eb="39">
      <t>タイオウ</t>
    </rPh>
    <rPh sb="45" eb="49">
      <t>ゼイリツタイオウ</t>
    </rPh>
    <phoneticPr fontId="1"/>
  </si>
  <si>
    <t>・「ColorList」シートのRGB値を変更すれば、間違っていた場合でも全シートで連動して変更されます。（昇順降順シートも連動）</t>
    <rPh sb="19" eb="20">
      <t>アタイ</t>
    </rPh>
    <rPh sb="21" eb="23">
      <t>ヘンコウ</t>
    </rPh>
    <rPh sb="27" eb="29">
      <t>マチガ</t>
    </rPh>
    <rPh sb="33" eb="35">
      <t>バアイ</t>
    </rPh>
    <rPh sb="37" eb="38">
      <t>ゼン</t>
    </rPh>
    <rPh sb="42" eb="44">
      <t>レンドウ</t>
    </rPh>
    <rPh sb="46" eb="48">
      <t>ヘンコウ</t>
    </rPh>
    <rPh sb="54" eb="56">
      <t>ショウジュン</t>
    </rPh>
    <rPh sb="56" eb="58">
      <t>コウジュン</t>
    </rPh>
    <rPh sb="62" eb="64">
      <t>レンドウ</t>
    </rPh>
    <phoneticPr fontId="1"/>
  </si>
  <si>
    <t>・「ColorList」シートに変更を加えた場合は、昇順降順シートのフィルタ機能で再ソートしてください。（しないと色予想の一部が動作しなくなる）</t>
    <rPh sb="16" eb="18">
      <t>ヘンコウ</t>
    </rPh>
    <rPh sb="19" eb="20">
      <t>クワ</t>
    </rPh>
    <rPh sb="22" eb="24">
      <t>バアイ</t>
    </rPh>
    <rPh sb="26" eb="28">
      <t>ショウジュン</t>
    </rPh>
    <rPh sb="28" eb="30">
      <t>コウジュン</t>
    </rPh>
    <rPh sb="38" eb="40">
      <t>キノウ</t>
    </rPh>
    <rPh sb="41" eb="42">
      <t>サイ</t>
    </rPh>
    <rPh sb="57" eb="60">
      <t>イロヨソウ</t>
    </rPh>
    <rPh sb="61" eb="63">
      <t>イチブ</t>
    </rPh>
    <rPh sb="64" eb="66">
      <t>ドウサ</t>
    </rPh>
    <phoneticPr fontId="1"/>
  </si>
  <si>
    <t>・再配布は禁止ですよ、禁止。著作権というのは無記名でも発生しますので、どうぞよろしく。</t>
    <rPh sb="1" eb="4">
      <t>サイハイフ</t>
    </rPh>
    <rPh sb="5" eb="7">
      <t>キンシ</t>
    </rPh>
    <rPh sb="11" eb="13">
      <t>キンシ</t>
    </rPh>
    <rPh sb="14" eb="17">
      <t>チョサクケン</t>
    </rPh>
    <rPh sb="22" eb="25">
      <t>ムキメイ</t>
    </rPh>
    <rPh sb="27" eb="29">
      <t>ハッセイ</t>
    </rPh>
    <phoneticPr fontId="1"/>
  </si>
  <si>
    <t>ちょっと！色予想が動かないんだけど！</t>
    <rPh sb="5" eb="8">
      <t>イロヨソウ</t>
    </rPh>
    <rPh sb="9" eb="10">
      <t>ウゴ</t>
    </rPh>
    <phoneticPr fontId="1"/>
  </si>
  <si>
    <t>→</t>
    <phoneticPr fontId="1"/>
  </si>
  <si>
    <t>昇順降順シートを再ソートしましょう。上にも書いてあるよ！</t>
    <rPh sb="0" eb="2">
      <t>ショウジュン</t>
    </rPh>
    <rPh sb="2" eb="4">
      <t>コウジュン</t>
    </rPh>
    <rPh sb="8" eb="9">
      <t>サイ</t>
    </rPh>
    <rPh sb="18" eb="19">
      <t>ウエ</t>
    </rPh>
    <rPh sb="21" eb="22">
      <t>カ</t>
    </rPh>
    <phoneticPr fontId="1"/>
  </si>
  <si>
    <t>色予想通りにならなかったよ</t>
    <rPh sb="0" eb="4">
      <t>イロヨソウドオ</t>
    </rPh>
    <phoneticPr fontId="1"/>
  </si>
  <si>
    <t>自己責任で使ってねと配布ページに書いてあるので責任は取りません。</t>
    <rPh sb="0" eb="4">
      <t>ジコセキニン</t>
    </rPh>
    <rPh sb="5" eb="6">
      <t>ツカ</t>
    </rPh>
    <rPh sb="10" eb="12">
      <t>ハイフ</t>
    </rPh>
    <rPh sb="16" eb="17">
      <t>カ</t>
    </rPh>
    <rPh sb="23" eb="25">
      <t>セキニン</t>
    </rPh>
    <rPh sb="26" eb="27">
      <t>ト</t>
    </rPh>
    <phoneticPr fontId="1"/>
  </si>
  <si>
    <t>ずれるなら果実変動値が間違ってないか確認して下さい。</t>
    <rPh sb="5" eb="10">
      <t>カジツヘンドウチ</t>
    </rPh>
    <rPh sb="11" eb="13">
      <t>マチガ</t>
    </rPh>
    <rPh sb="18" eb="20">
      <t>カクニン</t>
    </rPh>
    <rPh sb="22" eb="23">
      <t>クダ</t>
    </rPh>
    <phoneticPr fontId="1"/>
  </si>
  <si>
    <t>変更後の値におそらく近いと思われる色(自動算出)
的中誤差が0に近いほど良い(それでも保証はできない)</t>
    <rPh sb="0" eb="3">
      <t>ヘンコウゴ</t>
    </rPh>
    <rPh sb="4" eb="5">
      <t>アタイ</t>
    </rPh>
    <rPh sb="10" eb="11">
      <t>チカ</t>
    </rPh>
    <rPh sb="13" eb="14">
      <t>オモ</t>
    </rPh>
    <rPh sb="17" eb="18">
      <t>イロ</t>
    </rPh>
    <rPh sb="19" eb="23">
      <t>ジドウサンシュツ</t>
    </rPh>
    <rPh sb="25" eb="29">
      <t>テキチュウゴサ</t>
    </rPh>
    <rPh sb="32" eb="33">
      <t>チカ</t>
    </rPh>
    <rPh sb="36" eb="37">
      <t>ヨ</t>
    </rPh>
    <rPh sb="43" eb="45">
      <t>ホショウ</t>
    </rPh>
    <phoneticPr fontId="1"/>
  </si>
  <si>
    <t>ついでにColorListのRGB値が間違ってないかも確認して下さい。</t>
    <rPh sb="17" eb="18">
      <t>アタイ</t>
    </rPh>
    <rPh sb="19" eb="21">
      <t>マチガ</t>
    </rPh>
    <rPh sb="27" eb="29">
      <t>カクニン</t>
    </rPh>
    <rPh sb="31" eb="32">
      <t>クダ</t>
    </rPh>
    <phoneticPr fontId="1"/>
  </si>
  <si>
    <t>シートの値が間違ってたんだけどさ……</t>
    <rPh sb="4" eb="5">
      <t>アタイ</t>
    </rPh>
    <rPh sb="6" eb="8">
      <t>マチガ</t>
    </rPh>
    <phoneticPr fontId="1"/>
  </si>
  <si>
    <t>今後のために配布記事にコメントして教えて下さい。中の人が「ありがとう」と管理画面の前で感謝します。それだけです。</t>
    <rPh sb="0" eb="2">
      <t>コンゴ</t>
    </rPh>
    <rPh sb="6" eb="8">
      <t>ハイフ</t>
    </rPh>
    <rPh sb="8" eb="10">
      <t>キジ</t>
    </rPh>
    <rPh sb="17" eb="18">
      <t>オシ</t>
    </rPh>
    <rPh sb="20" eb="21">
      <t>クダ</t>
    </rPh>
    <rPh sb="24" eb="25">
      <t>ナカ</t>
    </rPh>
    <rPh sb="26" eb="27">
      <t>ヒト</t>
    </rPh>
    <rPh sb="36" eb="40">
      <t>カンリガメン</t>
    </rPh>
    <rPh sb="41" eb="42">
      <t>マエ</t>
    </rPh>
    <rPh sb="43" eb="45">
      <t>カンシャ</t>
    </rPh>
    <phoneticPr fontId="1"/>
  </si>
  <si>
    <t>作成　Krull's Lab.</t>
    <rPh sb="0" eb="2">
      <t>サクセイ</t>
    </rPh>
    <phoneticPr fontId="1"/>
  </si>
  <si>
    <t>http://krullslab.net</t>
    <phoneticPr fontId="1"/>
  </si>
  <si>
    <t>Ver.</t>
    <phoneticPr fontId="1"/>
  </si>
  <si>
    <t>1.00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</si>
</sst>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CC"/>
      <color rgb="FFFFCC66"/>
      <color rgb="FF5B173C"/>
      <color rgb="FF5B1732"/>
      <color rgb="FF5B1729"/>
      <color rgb="FFE4DF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rullslab.ne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H41" sqref="H41"/>
    </sheetView>
  </sheetViews>
  <sheetFormatPr defaultRowHeight="15.75"/>
  <cols>
    <col min="1" max="1" width="9" style="2"/>
    <col min="2" max="2" width="16.875" style="2" bestFit="1" customWidth="1"/>
    <col min="3" max="3" width="11.625" style="1" customWidth="1"/>
    <col min="4" max="4" width="18.875" style="1" bestFit="1" customWidth="1"/>
    <col min="5" max="5" width="10" style="2" bestFit="1" customWidth="1"/>
    <col min="6" max="7" width="9" style="2"/>
    <col min="8" max="10" width="4.625" style="2" customWidth="1"/>
    <col min="11" max="16384" width="9" style="2"/>
  </cols>
  <sheetData>
    <row r="1" spans="1:10">
      <c r="C1" s="5" t="s">
        <v>103</v>
      </c>
      <c r="D1" s="5" t="s">
        <v>104</v>
      </c>
      <c r="E1" s="5" t="s">
        <v>1</v>
      </c>
      <c r="F1" s="5" t="s">
        <v>2</v>
      </c>
      <c r="G1" s="5" t="s">
        <v>3</v>
      </c>
    </row>
    <row r="2" spans="1:10">
      <c r="A2" s="7" t="s">
        <v>106</v>
      </c>
      <c r="B2" s="26" t="s">
        <v>113</v>
      </c>
      <c r="C2" s="9" t="s">
        <v>116</v>
      </c>
      <c r="D2" s="1" t="s">
        <v>117</v>
      </c>
      <c r="E2" s="6">
        <f>VLOOKUP(D2,ColorList!C2:F87,2,FALSE)</f>
        <v>50</v>
      </c>
      <c r="F2" s="6">
        <f>VLOOKUP(D2,ColorList!C2:F87,3,FALSE)</f>
        <v>44</v>
      </c>
      <c r="G2" s="6">
        <f>VLOOKUP(D2,ColorList!C2:F87,4,FALSE)</f>
        <v>59</v>
      </c>
    </row>
    <row r="3" spans="1:10">
      <c r="A3" s="7" t="s">
        <v>107</v>
      </c>
      <c r="B3" s="26"/>
      <c r="C3" s="9" t="s">
        <v>44</v>
      </c>
      <c r="D3" s="1" t="s">
        <v>13</v>
      </c>
      <c r="E3" s="6">
        <f>VLOOKUP(D3,ColorList!$C$2:$F$87,2,FALSE)</f>
        <v>43</v>
      </c>
      <c r="F3" s="6">
        <f>VLOOKUP(D3,ColorList!$C$2:$F$87,3,FALSE)</f>
        <v>41</v>
      </c>
      <c r="G3" s="6">
        <f>VLOOKUP(D3,ColorList!$C$2:$F$87,4,FALSE)</f>
        <v>35</v>
      </c>
    </row>
    <row r="4" spans="1:10" customFormat="1" ht="13.5"/>
    <row r="5" spans="1:10">
      <c r="E5" s="26" t="s">
        <v>108</v>
      </c>
      <c r="F5" s="26"/>
      <c r="G5" s="26"/>
    </row>
    <row r="6" spans="1:10">
      <c r="E6" s="5" t="s">
        <v>1</v>
      </c>
      <c r="F6" s="5" t="s">
        <v>2</v>
      </c>
      <c r="G6" s="5" t="s">
        <v>3</v>
      </c>
    </row>
    <row r="7" spans="1:10">
      <c r="E7" s="7">
        <f>E3-E2</f>
        <v>-7</v>
      </c>
      <c r="F7" s="7">
        <f>F3-F2</f>
        <v>-3</v>
      </c>
      <c r="G7" s="7">
        <f>G3-G2</f>
        <v>-24</v>
      </c>
      <c r="H7" s="24" t="s">
        <v>141</v>
      </c>
      <c r="I7" s="24"/>
      <c r="J7" s="24"/>
    </row>
    <row r="8" spans="1:10">
      <c r="B8" s="20" t="s">
        <v>140</v>
      </c>
      <c r="C8" s="21"/>
      <c r="D8" s="17" t="s">
        <v>109</v>
      </c>
      <c r="E8" s="7">
        <f>$H8*果実変動値!B2</f>
        <v>15</v>
      </c>
      <c r="F8" s="7">
        <f>$H8*果実変動値!C2</f>
        <v>-15</v>
      </c>
      <c r="G8" s="7">
        <f>$H8*果実変動値!D2</f>
        <v>-15</v>
      </c>
      <c r="H8" s="16">
        <v>3</v>
      </c>
      <c r="I8" s="7" t="s">
        <v>111</v>
      </c>
    </row>
    <row r="9" spans="1:10">
      <c r="B9" s="21"/>
      <c r="C9" s="21"/>
      <c r="D9" s="17" t="s">
        <v>4</v>
      </c>
      <c r="E9" s="7">
        <f>$H9*果実変動値!B3</f>
        <v>-15</v>
      </c>
      <c r="F9" s="7">
        <f>$H9*果実変動値!C3</f>
        <v>15</v>
      </c>
      <c r="G9" s="7">
        <f>$H9*果実変動値!D3</f>
        <v>-15</v>
      </c>
      <c r="H9" s="16">
        <v>3</v>
      </c>
      <c r="I9" s="7" t="s">
        <v>111</v>
      </c>
    </row>
    <row r="10" spans="1:10">
      <c r="B10" s="21"/>
      <c r="C10" s="21"/>
      <c r="D10" s="17" t="s">
        <v>5</v>
      </c>
      <c r="E10" s="7">
        <f>$H10*果実変動値!B4</f>
        <v>-5</v>
      </c>
      <c r="F10" s="7">
        <f>$H10*果実変動値!C4</f>
        <v>-5</v>
      </c>
      <c r="G10" s="7">
        <f>$H10*果実変動値!D4</f>
        <v>5</v>
      </c>
      <c r="H10" s="16">
        <v>1</v>
      </c>
      <c r="I10" s="7" t="s">
        <v>111</v>
      </c>
    </row>
    <row r="11" spans="1:10">
      <c r="B11" s="22" t="s">
        <v>139</v>
      </c>
      <c r="C11" s="23"/>
      <c r="D11" s="18" t="s">
        <v>6</v>
      </c>
      <c r="E11" s="7">
        <f>$H11*果実変動値!B5</f>
        <v>0</v>
      </c>
      <c r="F11" s="7">
        <f>$H11*果実変動値!C5</f>
        <v>0</v>
      </c>
      <c r="G11" s="7">
        <f>$H11*果実変動値!D5</f>
        <v>0</v>
      </c>
      <c r="H11" s="16">
        <v>0</v>
      </c>
      <c r="I11" s="7" t="s">
        <v>111</v>
      </c>
    </row>
    <row r="12" spans="1:10">
      <c r="B12" s="23"/>
      <c r="C12" s="23"/>
      <c r="D12" s="18" t="s">
        <v>7</v>
      </c>
      <c r="E12" s="7">
        <f>$H12*果実変動値!B6</f>
        <v>0</v>
      </c>
      <c r="F12" s="7">
        <f>$H12*果実変動値!C6</f>
        <v>0</v>
      </c>
      <c r="G12" s="7">
        <f>$H12*果実変動値!D6</f>
        <v>0</v>
      </c>
      <c r="H12" s="16">
        <v>0</v>
      </c>
      <c r="I12" s="7" t="s">
        <v>111</v>
      </c>
    </row>
    <row r="13" spans="1:10">
      <c r="B13" s="23"/>
      <c r="C13" s="23"/>
      <c r="D13" s="18" t="s">
        <v>110</v>
      </c>
      <c r="E13" s="7">
        <f>$H13*果実変動値!B7</f>
        <v>0</v>
      </c>
      <c r="F13" s="7">
        <f>$H13*果実変動値!C7</f>
        <v>0</v>
      </c>
      <c r="G13" s="7">
        <f>$H13*果実変動値!D7</f>
        <v>0</v>
      </c>
      <c r="H13" s="16">
        <v>0</v>
      </c>
      <c r="I13" s="7" t="s">
        <v>111</v>
      </c>
    </row>
    <row r="14" spans="1:10">
      <c r="E14" s="26" t="s">
        <v>112</v>
      </c>
      <c r="F14" s="26"/>
      <c r="G14" s="26"/>
    </row>
    <row r="15" spans="1:10">
      <c r="C15" s="27" t="s">
        <v>114</v>
      </c>
      <c r="D15" s="27"/>
      <c r="E15" s="7">
        <f>E7-SUM(E8:E13)</f>
        <v>-2</v>
      </c>
      <c r="F15" s="7">
        <f>F7-SUM(F8:F13)</f>
        <v>2</v>
      </c>
      <c r="G15" s="7">
        <f>G7-SUM(G8:G13)</f>
        <v>1</v>
      </c>
      <c r="I15" s="8"/>
    </row>
    <row r="16" spans="1:10">
      <c r="A16" s="19"/>
      <c r="B16" s="13"/>
      <c r="C16" s="27" t="s">
        <v>115</v>
      </c>
      <c r="D16" s="27"/>
      <c r="E16" s="7">
        <f>E2+SUM(E8:E13)</f>
        <v>45</v>
      </c>
      <c r="F16" s="7">
        <f>F2+SUM(F8:F13)</f>
        <v>39</v>
      </c>
      <c r="G16" s="7">
        <f>G2+SUM(G8:G13)</f>
        <v>34</v>
      </c>
    </row>
    <row r="17" spans="1:11">
      <c r="A17" s="14"/>
      <c r="B17" s="14"/>
    </row>
    <row r="18" spans="1:11">
      <c r="C18" s="28" t="s">
        <v>152</v>
      </c>
      <c r="D18" s="29"/>
      <c r="E18" s="29"/>
      <c r="F18" s="29"/>
      <c r="G18" s="29"/>
    </row>
    <row r="19" spans="1:11">
      <c r="C19" s="29"/>
      <c r="D19" s="29"/>
      <c r="E19" s="29"/>
      <c r="F19" s="29"/>
      <c r="G19" s="29"/>
      <c r="H19" s="11" t="s">
        <v>131</v>
      </c>
      <c r="I19" s="11" t="s">
        <v>132</v>
      </c>
      <c r="J19" s="11" t="s">
        <v>133</v>
      </c>
      <c r="K19" s="15" t="s">
        <v>138</v>
      </c>
    </row>
    <row r="20" spans="1:11">
      <c r="B20" s="26" t="s">
        <v>136</v>
      </c>
      <c r="C20" s="11">
        <f>SMALL(ColorList!$H$2:$H$87,1)</f>
        <v>1</v>
      </c>
      <c r="D20" s="11">
        <f>MATCH(C20,ColorList!$H$2:$H$87,0)</f>
        <v>6</v>
      </c>
      <c r="E20" s="25" t="str">
        <f>INDEX(ColorList!$C$2:$H$87,D20,1)</f>
        <v>Soot Black</v>
      </c>
      <c r="F20" s="25"/>
      <c r="G20" s="25"/>
      <c r="H20" s="6">
        <f>VLOOKUP(E20,ColorList!$C$2:$F$87,2,FALSE)</f>
        <v>43</v>
      </c>
      <c r="I20" s="6">
        <f>VLOOKUP(E20,ColorList!$C$2:$F$87,3,FALSE)</f>
        <v>41</v>
      </c>
      <c r="J20" s="6">
        <f>VLOOKUP(E20,ColorList!$C$2:$F$87,4,FALSE)</f>
        <v>35</v>
      </c>
      <c r="K20" s="15">
        <f>IFERROR((H20-$E$16)+(I20-$F$16)+(J20-$G$16),9999)</f>
        <v>1</v>
      </c>
    </row>
    <row r="21" spans="1:11">
      <c r="B21" s="26"/>
      <c r="C21" s="11">
        <f>SMALL(ColorList!$H$2:$H$87,2)</f>
        <v>3</v>
      </c>
      <c r="D21" s="11">
        <f>MATCH(C21,ColorList!$H$2:$H$87,0)</f>
        <v>29</v>
      </c>
      <c r="E21" s="25" t="str">
        <f>INDEX(ColorList!$C$2:$H$87,D21,1)</f>
        <v>Chestnut Brown</v>
      </c>
      <c r="F21" s="25"/>
      <c r="G21" s="25"/>
      <c r="H21" s="6">
        <f>VLOOKUP(E21,ColorList!$C$2:$F$87,2,FALSE)</f>
        <v>61</v>
      </c>
      <c r="I21" s="6">
        <f>VLOOKUP(E21,ColorList!$C$2:$F$87,3,FALSE)</f>
        <v>41</v>
      </c>
      <c r="J21" s="6">
        <f>VLOOKUP(E21,ColorList!$C$2:$F$87,4,FALSE)</f>
        <v>13</v>
      </c>
      <c r="K21" s="15">
        <f t="shared" ref="K21:K22" si="0">IFERROR((H21-$E$16)+(I21-$F$16)+(J21-$G$16),9999)</f>
        <v>-3</v>
      </c>
    </row>
    <row r="22" spans="1:11">
      <c r="B22" s="26"/>
      <c r="C22" s="11">
        <f>SMALL(ColorList!$H$2:$H$87,3)</f>
        <v>8</v>
      </c>
      <c r="D22" s="11">
        <f>MATCH(C22,ColorList!$H$2:$H$87,0)</f>
        <v>73</v>
      </c>
      <c r="E22" s="25" t="str">
        <f>INDEX(ColorList!$C$2:$H$87,D22,1)</f>
        <v>Void Blue</v>
      </c>
      <c r="F22" s="25"/>
      <c r="G22" s="25"/>
      <c r="H22" s="6">
        <f>VLOOKUP(E22,ColorList!$C$2:$F$87,2,FALSE)</f>
        <v>17</v>
      </c>
      <c r="I22" s="6">
        <f>VLOOKUP(E22,ColorList!$C$2:$F$87,3,FALSE)</f>
        <v>41</v>
      </c>
      <c r="J22" s="6">
        <f>VLOOKUP(E22,ColorList!$C$2:$F$87,4,FALSE)</f>
        <v>68</v>
      </c>
      <c r="K22" s="15">
        <f t="shared" si="0"/>
        <v>8</v>
      </c>
    </row>
    <row r="23" spans="1:11">
      <c r="B23" s="26"/>
      <c r="C23" s="11" t="str">
        <f>IFERROR(MATCH(E16,'R(昇順)'!A2:A87,0),"完全一致なし")</f>
        <v>完全一致なし</v>
      </c>
      <c r="D23" s="11" t="s">
        <v>134</v>
      </c>
      <c r="E23" s="25" t="str">
        <f>IFERROR(INDEX('R(昇順)'!$A2:$B87,$C$23,2),"該当なし")</f>
        <v>該当なし</v>
      </c>
      <c r="F23" s="25"/>
      <c r="G23" s="25"/>
      <c r="H23" s="6" t="e">
        <f>VLOOKUP(E23,ColorList!$C$2:$F$87,2,FALSE)</f>
        <v>#N/A</v>
      </c>
      <c r="I23" s="6" t="e">
        <f>VLOOKUP(E23,ColorList!$C$2:$F$87,3,FALSE)</f>
        <v>#N/A</v>
      </c>
      <c r="J23" s="6" t="e">
        <f>VLOOKUP(E23,ColorList!$C$2:$F$87,4,FALSE)</f>
        <v>#N/A</v>
      </c>
      <c r="K23" s="15">
        <f t="shared" ref="K23:K37" si="1">IFERROR((H23-$E$16)+(I23-$F$16)+(J23-$G$16),9999)</f>
        <v>9999</v>
      </c>
    </row>
    <row r="24" spans="1:11">
      <c r="B24" s="26"/>
      <c r="C24" s="11">
        <f>MATCH(E16,'R(昇順)'!A2:A87,1)</f>
        <v>10</v>
      </c>
      <c r="D24" s="11" t="s">
        <v>119</v>
      </c>
      <c r="E24" s="25" t="str">
        <f>INDEX('R(昇順)'!$A2:$B87,$C$24,2)</f>
        <v>Soot Black</v>
      </c>
      <c r="F24" s="25"/>
      <c r="G24" s="25"/>
      <c r="H24" s="6">
        <f>VLOOKUP(E24,ColorList!$C$2:$F$87,2,FALSE)</f>
        <v>43</v>
      </c>
      <c r="I24" s="6">
        <f>VLOOKUP(E24,ColorList!$C$2:$F$87,3,FALSE)</f>
        <v>41</v>
      </c>
      <c r="J24" s="6">
        <f>VLOOKUP(E24,ColorList!$C$2:$F$87,4,FALSE)</f>
        <v>35</v>
      </c>
      <c r="K24" s="15">
        <f t="shared" si="1"/>
        <v>1</v>
      </c>
    </row>
    <row r="25" spans="1:11">
      <c r="B25" s="26"/>
      <c r="C25" s="11">
        <f>MATCH(E16,'R(昇順)'!A2:A87,1)-1</f>
        <v>9</v>
      </c>
      <c r="D25" s="11" t="s">
        <v>120</v>
      </c>
      <c r="E25" s="25" t="str">
        <f>INDEX('R(昇順)'!$A2:$B87,$C$25,2)</f>
        <v>Hunter Green</v>
      </c>
      <c r="F25" s="25"/>
      <c r="G25" s="25"/>
      <c r="H25" s="6">
        <f>VLOOKUP(E25,ColorList!$C$2:$F$87,2,FALSE)</f>
        <v>40</v>
      </c>
      <c r="I25" s="6">
        <f>VLOOKUP(E25,ColorList!$C$2:$F$87,3,FALSE)</f>
        <v>75</v>
      </c>
      <c r="J25" s="6">
        <f>VLOOKUP(E25,ColorList!$C$2:$F$87,4,FALSE)</f>
        <v>44</v>
      </c>
      <c r="K25" s="15">
        <f t="shared" si="1"/>
        <v>41</v>
      </c>
    </row>
    <row r="26" spans="1:11">
      <c r="B26" s="26"/>
      <c r="C26" s="11">
        <f>MATCH(E16,'R(降順)'!A2:A87,-1)</f>
        <v>76</v>
      </c>
      <c r="D26" s="11" t="s">
        <v>121</v>
      </c>
      <c r="E26" s="25" t="str">
        <f>INDEX('R(降順)'!$A2:$B87,$C$26,2)</f>
        <v>Kobald Brown</v>
      </c>
      <c r="F26" s="25"/>
      <c r="G26" s="25"/>
      <c r="H26" s="6">
        <f>VLOOKUP(E26,ColorList!$C$2:$F$87,2,FALSE)</f>
        <v>46</v>
      </c>
      <c r="I26" s="6">
        <f>VLOOKUP(E26,ColorList!$C$2:$F$87,3,FALSE)</f>
        <v>33</v>
      </c>
      <c r="J26" s="6">
        <f>VLOOKUP(E26,ColorList!$C$2:$F$87,4,FALSE)</f>
        <v>27</v>
      </c>
      <c r="K26" s="15">
        <f t="shared" si="1"/>
        <v>-12</v>
      </c>
    </row>
    <row r="27" spans="1:11">
      <c r="B27" s="26"/>
      <c r="C27" s="11">
        <f>MATCH(E16,'R(降順)'!A2:A87,-1)-1</f>
        <v>75</v>
      </c>
      <c r="D27" s="11" t="s">
        <v>122</v>
      </c>
      <c r="E27" s="25" t="str">
        <f>INDEX('R(降順)'!$A2:$B87,$C$27,2)</f>
        <v>Othard Blue</v>
      </c>
      <c r="F27" s="25"/>
      <c r="G27" s="25"/>
      <c r="H27" s="6">
        <f>VLOOKUP(E27,ColorList!$C$2:$F$87,2,FALSE)</f>
        <v>47</v>
      </c>
      <c r="I27" s="6">
        <f>VLOOKUP(E27,ColorList!$C$2:$F$87,3,FALSE)</f>
        <v>88</v>
      </c>
      <c r="J27" s="6">
        <f>VLOOKUP(E27,ColorList!$C$2:$F$87,4,FALSE)</f>
        <v>137</v>
      </c>
      <c r="K27" s="15">
        <f t="shared" si="1"/>
        <v>154</v>
      </c>
    </row>
    <row r="28" spans="1:11">
      <c r="B28" s="26"/>
      <c r="C28" s="11" t="str">
        <f>IFERROR(MATCH(F16,'G(昇順)'!A2:A87,0),"完全一致なし")</f>
        <v>完全一致なし</v>
      </c>
      <c r="D28" s="11" t="s">
        <v>135</v>
      </c>
      <c r="E28" s="25" t="str">
        <f>IFERROR(INDEX('G(昇順)'!$A2:$B87,C28,2),"該当なし")</f>
        <v>該当なし</v>
      </c>
      <c r="F28" s="25"/>
      <c r="G28" s="25"/>
      <c r="H28" s="6" t="e">
        <f>VLOOKUP(E28,ColorList!$C$2:$F$87,2,FALSE)</f>
        <v>#N/A</v>
      </c>
      <c r="I28" s="6" t="e">
        <f>VLOOKUP(E28,ColorList!$C$2:$F$87,3,FALSE)</f>
        <v>#N/A</v>
      </c>
      <c r="J28" s="6" t="e">
        <f>VLOOKUP(E28,ColorList!$C$2:$F$87,4,FALSE)</f>
        <v>#N/A</v>
      </c>
      <c r="K28" s="15">
        <f t="shared" si="1"/>
        <v>9999</v>
      </c>
    </row>
    <row r="29" spans="1:11">
      <c r="B29" s="26"/>
      <c r="C29" s="11">
        <f>MATCH(F16,'G(昇順)'!A2:A87,1)</f>
        <v>7</v>
      </c>
      <c r="D29" s="11" t="s">
        <v>123</v>
      </c>
      <c r="E29" s="25" t="str">
        <f>INDEX('G(昇順)'!A2:B87,C29,2)</f>
        <v>Rust Red</v>
      </c>
      <c r="F29" s="25"/>
      <c r="G29" s="25"/>
      <c r="H29" s="6">
        <f>VLOOKUP(E29,ColorList!$C$2:$F$87,2,FALSE)</f>
        <v>98</v>
      </c>
      <c r="I29" s="6">
        <f>VLOOKUP(E29,ColorList!$C$2:$F$87,3,FALSE)</f>
        <v>34</v>
      </c>
      <c r="J29" s="6">
        <f>VLOOKUP(E29,ColorList!$C$2:$F$87,4,FALSE)</f>
        <v>7</v>
      </c>
      <c r="K29" s="15">
        <f t="shared" si="1"/>
        <v>21</v>
      </c>
    </row>
    <row r="30" spans="1:11">
      <c r="B30" s="26"/>
      <c r="C30" s="11">
        <f>MATCH(F16,'G(昇順)'!A2:A87,1)-1</f>
        <v>6</v>
      </c>
      <c r="D30" s="11" t="s">
        <v>124</v>
      </c>
      <c r="E30" s="25" t="str">
        <f>INDEX('G(昇順)'!A2:B87,C30,2)</f>
        <v>Kobald Brown</v>
      </c>
      <c r="F30" s="25"/>
      <c r="G30" s="25"/>
      <c r="H30" s="6">
        <f>VLOOKUP(E30,ColorList!$C$2:$F$87,2,FALSE)</f>
        <v>46</v>
      </c>
      <c r="I30" s="6">
        <f>VLOOKUP(E30,ColorList!$C$2:$F$87,3,FALSE)</f>
        <v>33</v>
      </c>
      <c r="J30" s="6">
        <f>VLOOKUP(E30,ColorList!$C$2:$F$87,4,FALSE)</f>
        <v>27</v>
      </c>
      <c r="K30" s="15">
        <f t="shared" si="1"/>
        <v>-12</v>
      </c>
    </row>
    <row r="31" spans="1:11">
      <c r="B31" s="26"/>
      <c r="C31" s="11">
        <f>MATCH(F16,'G(降順)'!A2:A87,-1)</f>
        <v>79</v>
      </c>
      <c r="D31" s="11" t="s">
        <v>125</v>
      </c>
      <c r="E31" s="25" t="str">
        <f>INDEX('G(降順)'!A2:B87,C31,2)</f>
        <v>Void Blue</v>
      </c>
      <c r="F31" s="25"/>
      <c r="G31" s="25"/>
      <c r="H31" s="6">
        <f>VLOOKUP(E31,ColorList!$C$2:$F$87,2,FALSE)</f>
        <v>17</v>
      </c>
      <c r="I31" s="6">
        <f>VLOOKUP(E31,ColorList!$C$2:$F$87,3,FALSE)</f>
        <v>41</v>
      </c>
      <c r="J31" s="6">
        <f>VLOOKUP(E31,ColorList!$C$2:$F$87,4,FALSE)</f>
        <v>68</v>
      </c>
      <c r="K31" s="15">
        <f t="shared" si="1"/>
        <v>8</v>
      </c>
    </row>
    <row r="32" spans="1:11">
      <c r="B32" s="26"/>
      <c r="C32" s="11">
        <f>MATCH(F16,'G(降順)'!A2:A87,-1)-1</f>
        <v>78</v>
      </c>
      <c r="D32" s="11" t="s">
        <v>126</v>
      </c>
      <c r="E32" s="25" t="str">
        <f>INDEX('G(降順)'!A2:B87,C32,2)</f>
        <v>Chestnut Brown</v>
      </c>
      <c r="F32" s="25"/>
      <c r="G32" s="25"/>
      <c r="H32" s="6">
        <f>VLOOKUP(E32,ColorList!$C$2:$F$87,2,FALSE)</f>
        <v>61</v>
      </c>
      <c r="I32" s="6">
        <f>VLOOKUP(E32,ColorList!$C$2:$F$87,3,FALSE)</f>
        <v>41</v>
      </c>
      <c r="J32" s="6">
        <f>VLOOKUP(E32,ColorList!$C$2:$F$87,4,FALSE)</f>
        <v>13</v>
      </c>
      <c r="K32" s="15">
        <f t="shared" si="1"/>
        <v>-3</v>
      </c>
    </row>
    <row r="33" spans="2:11">
      <c r="B33" s="26"/>
      <c r="C33" s="11" t="str">
        <f>IFERROR(MATCH(G16,'B(昇順)'!A2:A87,0),"完全一致なし")</f>
        <v>完全一致なし</v>
      </c>
      <c r="D33" s="11" t="s">
        <v>135</v>
      </c>
      <c r="E33" s="25" t="str">
        <f>IFERROR(INDEX('B(昇順)'!$A2:$B87,C33,2),"該当なし")</f>
        <v>該当なし</v>
      </c>
      <c r="F33" s="25"/>
      <c r="G33" s="25"/>
      <c r="H33" s="6" t="e">
        <f>VLOOKUP(E33,ColorList!$C$2:$F$87,2,FALSE)</f>
        <v>#N/A</v>
      </c>
      <c r="I33" s="6" t="e">
        <f>VLOOKUP(E33,ColorList!$C$2:$F$87,3,FALSE)</f>
        <v>#N/A</v>
      </c>
      <c r="J33" s="6" t="e">
        <f>VLOOKUP(E33,ColorList!$C$2:$F$87,4,FALSE)</f>
        <v>#N/A</v>
      </c>
      <c r="K33" s="15">
        <f t="shared" si="1"/>
        <v>9999</v>
      </c>
    </row>
    <row r="34" spans="2:11">
      <c r="B34" s="26"/>
      <c r="C34" s="11">
        <f>MATCH(G16,'B(昇順)'!A2:A87,1)</f>
        <v>13</v>
      </c>
      <c r="D34" s="11" t="s">
        <v>127</v>
      </c>
      <c r="E34" s="25" t="str">
        <f>INDEX('B(昇順)'!$A2:$B87,C34,2)</f>
        <v>Deepwood Green</v>
      </c>
      <c r="F34" s="25"/>
      <c r="G34" s="25"/>
      <c r="H34" s="6">
        <f>VLOOKUP(E34,ColorList!$C$2:$F$87,2,FALSE)</f>
        <v>30</v>
      </c>
      <c r="I34" s="6">
        <f>VLOOKUP(E34,ColorList!$C$2:$F$87,3,FALSE)</f>
        <v>42</v>
      </c>
      <c r="J34" s="6">
        <f>VLOOKUP(E34,ColorList!$C$2:$F$87,4,FALSE)</f>
        <v>33</v>
      </c>
      <c r="K34" s="15">
        <f t="shared" si="1"/>
        <v>-13</v>
      </c>
    </row>
    <row r="35" spans="2:11">
      <c r="B35" s="26"/>
      <c r="C35" s="11">
        <f>MATCH(G16,'B(昇順)'!A2:A87,1)-1</f>
        <v>12</v>
      </c>
      <c r="D35" s="11" t="s">
        <v>128</v>
      </c>
      <c r="E35" s="25" t="str">
        <f>INDEX('B(昇順)'!$A2:$B87,C35,2)</f>
        <v>Marsh Green</v>
      </c>
      <c r="F35" s="25"/>
      <c r="G35" s="25"/>
      <c r="H35" s="6">
        <f>VLOOKUP(E35,ColorList!$C$2:$F$87,2,FALSE)</f>
        <v>50</v>
      </c>
      <c r="I35" s="6">
        <f>VLOOKUP(E35,ColorList!$C$2:$F$87,3,FALSE)</f>
        <v>54</v>
      </c>
      <c r="J35" s="6">
        <f>VLOOKUP(E35,ColorList!$C$2:$F$87,4,FALSE)</f>
        <v>33</v>
      </c>
      <c r="K35" s="15">
        <f t="shared" si="1"/>
        <v>19</v>
      </c>
    </row>
    <row r="36" spans="2:11">
      <c r="B36" s="26"/>
      <c r="C36" s="11">
        <f>MATCH(G16,'B(降順)'!A2:A87,-1)</f>
        <v>73</v>
      </c>
      <c r="D36" s="11" t="s">
        <v>129</v>
      </c>
      <c r="E36" s="25" t="str">
        <f>INDEX('B(降順)'!$A2:$B87,C36,2)</f>
        <v>Moss Green</v>
      </c>
      <c r="F36" s="25"/>
      <c r="G36" s="25"/>
      <c r="H36" s="6">
        <f>VLOOKUP(E36,ColorList!$C$2:$F$87,2,FALSE)</f>
        <v>112</v>
      </c>
      <c r="I36" s="6">
        <f>VLOOKUP(E36,ColorList!$C$2:$F$87,3,FALSE)</f>
        <v>115</v>
      </c>
      <c r="J36" s="6">
        <f>VLOOKUP(E36,ColorList!$C$2:$F$87,4,FALSE)</f>
        <v>35</v>
      </c>
      <c r="K36" s="15">
        <f t="shared" si="1"/>
        <v>144</v>
      </c>
    </row>
    <row r="37" spans="2:11">
      <c r="B37" s="26"/>
      <c r="C37" s="11">
        <f>MATCH(G16,'B(降順)'!A2:A87,-1)-1</f>
        <v>72</v>
      </c>
      <c r="D37" s="11" t="s">
        <v>130</v>
      </c>
      <c r="E37" s="25" t="str">
        <f>INDEX('B(降順)'!$A2:$B87,C37,2)</f>
        <v>Soot Black</v>
      </c>
      <c r="F37" s="25"/>
      <c r="G37" s="25"/>
      <c r="H37" s="6">
        <f>VLOOKUP(E37,ColorList!$C$2:$F$87,2,FALSE)</f>
        <v>43</v>
      </c>
      <c r="I37" s="6">
        <f>VLOOKUP(E37,ColorList!$C$2:$F$87,3,FALSE)</f>
        <v>41</v>
      </c>
      <c r="J37" s="6">
        <f>VLOOKUP(E37,ColorList!$C$2:$F$87,4,FALSE)</f>
        <v>35</v>
      </c>
      <c r="K37" s="15">
        <f t="shared" si="1"/>
        <v>1</v>
      </c>
    </row>
  </sheetData>
  <mergeCells count="28">
    <mergeCell ref="B2:B3"/>
    <mergeCell ref="E20:G20"/>
    <mergeCell ref="C15:D15"/>
    <mergeCell ref="C16:D16"/>
    <mergeCell ref="C18:G19"/>
    <mergeCell ref="E34:G34"/>
    <mergeCell ref="E33:G33"/>
    <mergeCell ref="E32:G32"/>
    <mergeCell ref="E5:G5"/>
    <mergeCell ref="E14:G14"/>
    <mergeCell ref="E25:G25"/>
    <mergeCell ref="E24:G24"/>
    <mergeCell ref="B8:C10"/>
    <mergeCell ref="B11:C13"/>
    <mergeCell ref="H7:J7"/>
    <mergeCell ref="E23:G23"/>
    <mergeCell ref="B20:B37"/>
    <mergeCell ref="E21:G21"/>
    <mergeCell ref="E22:G22"/>
    <mergeCell ref="E31:G31"/>
    <mergeCell ref="E30:G30"/>
    <mergeCell ref="E29:G29"/>
    <mergeCell ref="E28:G28"/>
    <mergeCell ref="E27:G27"/>
    <mergeCell ref="E26:G26"/>
    <mergeCell ref="E37:G37"/>
    <mergeCell ref="E36:G36"/>
    <mergeCell ref="E35:G35"/>
  </mergeCells>
  <phoneticPr fontId="1"/>
  <dataValidations count="2">
    <dataValidation type="list" allowBlank="1" showInputMessage="1" showErrorMessage="1" sqref="D2:D4">
      <formula1>INDIRECT(C2)</formula1>
    </dataValidation>
    <dataValidation type="list" allowBlank="1" showInputMessage="1" showErrorMessage="1" sqref="C2:C4">
      <formula1>"Grey,Red,Brown,Yellow,Green,Blue,Purple"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D41" sqref="D41"/>
    </sheetView>
  </sheetViews>
  <sheetFormatPr defaultRowHeight="13.5"/>
  <sheetData>
    <row r="1" spans="1:2" ht="15.75">
      <c r="A1" s="10" t="str">
        <f>ColorList!F1</f>
        <v>B</v>
      </c>
      <c r="B1" s="2" t="str">
        <f>ColorList!B1</f>
        <v>Color</v>
      </c>
    </row>
    <row r="2" spans="1:2" ht="15.75">
      <c r="A2" s="10">
        <f>ColorList!F84</f>
        <v>245</v>
      </c>
      <c r="B2" s="2" t="str">
        <f>ColorList!C84</f>
        <v>Lotus Pink</v>
      </c>
    </row>
    <row r="3" spans="1:2" ht="15.75">
      <c r="A3" s="10">
        <f>ColorList!F63</f>
        <v>210</v>
      </c>
      <c r="B3" s="2" t="str">
        <f>ColorList!C63</f>
        <v>Sky Blue</v>
      </c>
    </row>
    <row r="4" spans="1:2" ht="15.75">
      <c r="A4" s="10">
        <f>ColorList!F2</f>
        <v>208</v>
      </c>
      <c r="B4" s="2" t="str">
        <f>ColorList!C2</f>
        <v>Snow White</v>
      </c>
    </row>
    <row r="5" spans="1:2" ht="15.75">
      <c r="A5" s="10">
        <f>ColorList!F62</f>
        <v>206</v>
      </c>
      <c r="B5" s="2" t="str">
        <f>ColorList!C62</f>
        <v>Ice Blue</v>
      </c>
    </row>
    <row r="6" spans="1:2" ht="15.75">
      <c r="A6" s="10">
        <f>ColorList!F85</f>
        <v>202</v>
      </c>
      <c r="B6" s="2" t="str">
        <f>ColorList!C85</f>
        <v>Colibri Pink</v>
      </c>
    </row>
    <row r="7" spans="1:2" ht="15.75">
      <c r="A7" s="10">
        <f>ColorList!F71</f>
        <v>188</v>
      </c>
      <c r="B7" s="2" t="str">
        <f>ColorList!C71</f>
        <v>Raptor Blue</v>
      </c>
    </row>
    <row r="8" spans="1:2" ht="15.75">
      <c r="A8" s="10">
        <f>ColorList!F82</f>
        <v>188</v>
      </c>
      <c r="B8" s="2" t="str">
        <f>ColorList!C82</f>
        <v>Iris Purple</v>
      </c>
    </row>
    <row r="9" spans="1:2" ht="15.75">
      <c r="A9" s="10">
        <f>ColorList!F59</f>
        <v>185</v>
      </c>
      <c r="B9" s="2" t="str">
        <f>ColorList!C59</f>
        <v>Celeste Green</v>
      </c>
    </row>
    <row r="10" spans="1:2" ht="15.75">
      <c r="A10" s="10">
        <f>ColorList!F79</f>
        <v>175</v>
      </c>
      <c r="B10" s="2" t="str">
        <f>ColorList!C79</f>
        <v>Lavende Blue</v>
      </c>
    </row>
    <row r="11" spans="1:2" ht="15.75">
      <c r="A11" s="10">
        <f>ColorList!F67</f>
        <v>172</v>
      </c>
      <c r="B11" s="2" t="str">
        <f>ColorList!C67</f>
        <v>Corpse Blue</v>
      </c>
    </row>
    <row r="12" spans="1:2" ht="15.75">
      <c r="A12" s="10">
        <f>ColorList!F3</f>
        <v>162</v>
      </c>
      <c r="B12" s="2" t="str">
        <f>ColorList!C3</f>
        <v>Ash Grey</v>
      </c>
    </row>
    <row r="13" spans="1:2" ht="15.75">
      <c r="A13" s="10">
        <f>ColorList!F36</f>
        <v>160</v>
      </c>
      <c r="B13" s="2" t="str">
        <f>ColorList!C36</f>
        <v>Bone White</v>
      </c>
    </row>
    <row r="14" spans="1:2" ht="15.75">
      <c r="A14" s="10">
        <f>ColorList!F64</f>
        <v>160</v>
      </c>
      <c r="B14" s="2" t="str">
        <f>ColorList!C64</f>
        <v>Seafog Blue</v>
      </c>
    </row>
    <row r="15" spans="1:2" ht="15.75">
      <c r="A15" s="10">
        <f>ColorList!F8</f>
        <v>150</v>
      </c>
      <c r="B15" s="2" t="str">
        <f>ColorList!C8</f>
        <v>Rose Pink</v>
      </c>
    </row>
    <row r="16" spans="1:2" ht="15.75">
      <c r="A16" s="10">
        <f>ColorList!F16</f>
        <v>138</v>
      </c>
      <c r="B16" s="2" t="str">
        <f>ColorList!C16</f>
        <v>Salmon Pink</v>
      </c>
    </row>
    <row r="17" spans="1:2" ht="15.75">
      <c r="A17" s="10">
        <f>ColorList!F47</f>
        <v>138</v>
      </c>
      <c r="B17" s="2" t="str">
        <f>ColorList!C47</f>
        <v>Sylph Green</v>
      </c>
    </row>
    <row r="18" spans="1:2" ht="15.75">
      <c r="A18" s="10">
        <f>ColorList!F31</f>
        <v>137</v>
      </c>
      <c r="B18" s="2" t="str">
        <f>ColorList!C31</f>
        <v>Gobbiebag Brown</v>
      </c>
    </row>
    <row r="19" spans="1:2" ht="15.75">
      <c r="A19" s="10">
        <f>ColorList!F72</f>
        <v>137</v>
      </c>
      <c r="B19" s="2" t="str">
        <f>ColorList!C72</f>
        <v>Othard Blue</v>
      </c>
    </row>
    <row r="20" spans="1:2" ht="15.75">
      <c r="A20" s="10">
        <f>ColorList!F65</f>
        <v>134</v>
      </c>
      <c r="B20" s="2" t="str">
        <f>ColorList!C65</f>
        <v>Peacock Blue</v>
      </c>
    </row>
    <row r="21" spans="1:2" ht="15.75">
      <c r="A21" s="10">
        <f>ColorList!F4</f>
        <v>132</v>
      </c>
      <c r="B21" s="2" t="str">
        <f>ColorList!C4</f>
        <v>Goobbue Grey</v>
      </c>
    </row>
    <row r="22" spans="1:2" ht="15.75">
      <c r="A22" s="10">
        <f>ColorList!F60</f>
        <v>114</v>
      </c>
      <c r="B22" s="2" t="str">
        <f>ColorList!C60</f>
        <v>Turquoise Green</v>
      </c>
    </row>
    <row r="23" spans="1:2" ht="15.75">
      <c r="A23" s="10">
        <f>ColorList!F73</f>
        <v>114</v>
      </c>
      <c r="B23" s="2" t="str">
        <f>ColorList!C73</f>
        <v>Storm Blue</v>
      </c>
    </row>
    <row r="24" spans="1:2" ht="15.75">
      <c r="A24" s="10">
        <f>ColorList!F37</f>
        <v>112</v>
      </c>
      <c r="B24" s="2" t="str">
        <f>ColorList!C37</f>
        <v>Ul Brown</v>
      </c>
    </row>
    <row r="25" spans="1:2" ht="15.75">
      <c r="A25" s="10">
        <f>ColorList!F42</f>
        <v>112</v>
      </c>
      <c r="B25" s="2" t="str">
        <f>ColorList!C42</f>
        <v>Cream Yellow</v>
      </c>
    </row>
    <row r="26" spans="1:2" ht="15.75">
      <c r="A26" s="10">
        <f>ColorList!F32</f>
        <v>108</v>
      </c>
      <c r="B26" s="2" t="str">
        <f>ColorList!C32</f>
        <v>Shale Brown</v>
      </c>
    </row>
    <row r="27" spans="1:2" ht="15.75">
      <c r="A27" s="10">
        <f>ColorList!F86</f>
        <v>108</v>
      </c>
      <c r="B27" s="2" t="str">
        <f>ColorList!C86</f>
        <v>Plum Pink</v>
      </c>
    </row>
    <row r="28" spans="1:2" ht="15.75">
      <c r="A28" s="10">
        <f>ColorList!F9</f>
        <v>105</v>
      </c>
      <c r="B28" s="2" t="str">
        <f>ColorList!C9</f>
        <v>Lilac Purple</v>
      </c>
    </row>
    <row r="29" spans="1:2" ht="15.75">
      <c r="A29" s="10">
        <f>ColorList!F75</f>
        <v>103</v>
      </c>
      <c r="B29" s="2" t="str">
        <f>ColorList!C75</f>
        <v>Royal Blue</v>
      </c>
    </row>
    <row r="30" spans="1:2" ht="15.75">
      <c r="A30" s="10">
        <f>ColorList!F68</f>
        <v>102</v>
      </c>
      <c r="B30" s="2" t="str">
        <f>ColorList!C68</f>
        <v>Ceruleum Blue</v>
      </c>
    </row>
    <row r="31" spans="1:2" ht="15.75">
      <c r="A31" s="10">
        <f>ColorList!F5</f>
        <v>101</v>
      </c>
      <c r="B31" s="2" t="str">
        <f>ColorList!C5</f>
        <v>Slate Grey</v>
      </c>
    </row>
    <row r="32" spans="1:2" ht="15.75">
      <c r="A32" s="10">
        <f>ColorList!F52</f>
        <v>101</v>
      </c>
      <c r="B32" s="2" t="str">
        <f>ColorList!C52</f>
        <v>Apple Green</v>
      </c>
    </row>
    <row r="33" spans="1:2" ht="15.75">
      <c r="A33" s="10">
        <f>ColorList!F49</f>
        <v>99</v>
      </c>
      <c r="B33" s="2" t="str">
        <f>ColorList!C49</f>
        <v>Meadow Green</v>
      </c>
    </row>
    <row r="34" spans="1:2" ht="15.75">
      <c r="A34" s="10">
        <f>ColorList!F80</f>
        <v>96</v>
      </c>
      <c r="B34" s="2" t="str">
        <f>ColorList!C80</f>
        <v>Gloom Purple</v>
      </c>
    </row>
    <row r="35" spans="1:2" ht="15.75">
      <c r="A35" s="10">
        <f>ColorList!F14</f>
        <v>94</v>
      </c>
      <c r="B35" s="2" t="str">
        <f>ColorList!C14</f>
        <v>Coral Pink</v>
      </c>
    </row>
    <row r="36" spans="1:2" ht="15.75">
      <c r="A36" s="10">
        <f>ColorList!F26</f>
        <v>92</v>
      </c>
      <c r="B36" s="2" t="str">
        <f>ColorList!C26</f>
        <v>Aldgoat Brown</v>
      </c>
    </row>
    <row r="37" spans="1:2" ht="15.75">
      <c r="A37" s="10">
        <f>ColorList!F56</f>
        <v>88</v>
      </c>
      <c r="B37" s="2" t="str">
        <f>ColorList!C56</f>
        <v>Adamantoise Green</v>
      </c>
    </row>
    <row r="38" spans="1:2" ht="15.75">
      <c r="A38" s="10">
        <f>ColorList!F35</f>
        <v>87</v>
      </c>
      <c r="B38" s="2" t="str">
        <f>ColorList!C35</f>
        <v>Chocobo Yellow</v>
      </c>
    </row>
    <row r="39" spans="1:2" ht="15.75">
      <c r="A39" s="10">
        <f>ColorList!F38</f>
        <v>87</v>
      </c>
      <c r="B39" s="2" t="str">
        <f>ColorList!C38</f>
        <v>Desert Yellow</v>
      </c>
    </row>
    <row r="40" spans="1:2" ht="15.75">
      <c r="A40" s="10">
        <f>ColorList!F78</f>
        <v>87</v>
      </c>
      <c r="B40" s="2" t="str">
        <f>ColorList!C78</f>
        <v>Abyssal Blue</v>
      </c>
    </row>
    <row r="41" spans="1:2" ht="15.75">
      <c r="A41" s="10">
        <f>ColorList!F23</f>
        <v>86</v>
      </c>
      <c r="B41" s="2" t="str">
        <f>ColorList!C23</f>
        <v>Cork Brown</v>
      </c>
    </row>
    <row r="42" spans="1:2" ht="15.75">
      <c r="A42" s="10">
        <f>ColorList!F45</f>
        <v>84</v>
      </c>
      <c r="B42" s="2" t="str">
        <f>ColorList!C45</f>
        <v>Lime Green</v>
      </c>
    </row>
    <row r="43" spans="1:2" ht="15.75">
      <c r="A43" s="10">
        <f>ColorList!F66</f>
        <v>84</v>
      </c>
      <c r="B43" s="2" t="str">
        <f>ColorList!C66</f>
        <v>Rhotano Blue</v>
      </c>
    </row>
    <row r="44" spans="1:2" ht="15.75">
      <c r="A44" s="10">
        <f>ColorList!F69</f>
        <v>81</v>
      </c>
      <c r="B44" s="2" t="str">
        <f>ColorList!C69</f>
        <v>Woad Blue</v>
      </c>
    </row>
    <row r="45" spans="1:2" ht="15.75">
      <c r="A45" s="10">
        <f>ColorList!F87</f>
        <v>78</v>
      </c>
      <c r="B45" s="2" t="str">
        <f>ColorList!C87</f>
        <v>Regal Purple</v>
      </c>
    </row>
    <row r="46" spans="1:2" ht="15.75">
      <c r="A46" s="10">
        <f>ColorList!F77</f>
        <v>71</v>
      </c>
      <c r="B46" s="2" t="str">
        <f>ColorList!C77</f>
        <v>Shadow Blue</v>
      </c>
    </row>
    <row r="47" spans="1:2" ht="15.75">
      <c r="A47" s="10">
        <f>ColorList!F61</f>
        <v>70</v>
      </c>
      <c r="B47" s="2" t="str">
        <f>ColorList!C61</f>
        <v>Morbol Green</v>
      </c>
    </row>
    <row r="48" spans="1:2" ht="15.75">
      <c r="A48" s="10">
        <f>ColorList!F33</f>
        <v>69</v>
      </c>
      <c r="B48" s="2" t="str">
        <f>ColorList!C33</f>
        <v>Mole Brown</v>
      </c>
    </row>
    <row r="49" spans="1:2" ht="15.75">
      <c r="A49" s="10">
        <f>ColorList!F74</f>
        <v>68</v>
      </c>
      <c r="B49" s="2" t="str">
        <f>ColorList!C74</f>
        <v>Void Blue</v>
      </c>
    </row>
    <row r="50" spans="1:2" ht="15.75">
      <c r="A50" s="10">
        <f>ColorList!F6</f>
        <v>66</v>
      </c>
      <c r="B50" s="2" t="str">
        <f>ColorList!C6</f>
        <v>Charcoal Grey</v>
      </c>
    </row>
    <row r="51" spans="1:2" ht="15.75">
      <c r="A51" s="10">
        <f>ColorList!F53</f>
        <v>65</v>
      </c>
      <c r="B51" s="2" t="str">
        <f>ColorList!C53</f>
        <v>Cactuar Green</v>
      </c>
    </row>
    <row r="52" spans="1:2" ht="15.75">
      <c r="A52" s="10">
        <f>ColorList!F24</f>
        <v>63</v>
      </c>
      <c r="B52" s="2" t="str">
        <f>ColorList!C24</f>
        <v>Qirim Brown</v>
      </c>
    </row>
    <row r="53" spans="1:2" ht="15.75">
      <c r="A53" s="10">
        <f>ColorList!F83</f>
        <v>61</v>
      </c>
      <c r="B53" s="2" t="str">
        <f>ColorList!C83</f>
        <v>Grape Purple</v>
      </c>
    </row>
    <row r="54" spans="1:2" ht="15.75">
      <c r="A54" s="10">
        <f>ColorList!F57</f>
        <v>60</v>
      </c>
      <c r="B54" s="2" t="str">
        <f>ColorList!C57</f>
        <v>Nophica Green</v>
      </c>
    </row>
    <row r="55" spans="1:2" ht="15.75">
      <c r="A55" s="10">
        <f>ColorList!F81</f>
        <v>59</v>
      </c>
      <c r="B55" s="2" t="str">
        <f>ColorList!C81</f>
        <v>Currant Purple</v>
      </c>
    </row>
    <row r="56" spans="1:2" ht="15.75">
      <c r="A56" s="10">
        <f>ColorList!F55</f>
        <v>57</v>
      </c>
      <c r="B56" s="2" t="str">
        <f>ColorList!C55</f>
        <v>Ochu Green</v>
      </c>
    </row>
    <row r="57" spans="1:2" ht="15.75">
      <c r="A57" s="10">
        <f>ColorList!F19</f>
        <v>55</v>
      </c>
      <c r="B57" s="2" t="str">
        <f>ColorList!C19</f>
        <v>Bark Brown</v>
      </c>
    </row>
    <row r="58" spans="1:2" ht="15.75">
      <c r="A58" s="10">
        <f>ColorList!F76</f>
        <v>55</v>
      </c>
      <c r="B58" s="2" t="str">
        <f>ColorList!C76</f>
        <v>Midnight Blue</v>
      </c>
    </row>
    <row r="59" spans="1:2" ht="15.75">
      <c r="A59" s="10">
        <f>ColorList!F40</f>
        <v>52</v>
      </c>
      <c r="B59" s="2" t="str">
        <f>ColorList!C40</f>
        <v>Millioncorn Yellow</v>
      </c>
    </row>
    <row r="60" spans="1:2" ht="15.75">
      <c r="A60" s="10">
        <f>ColorList!F50</f>
        <v>50</v>
      </c>
      <c r="B60" s="2" t="str">
        <f>ColorList!C50</f>
        <v>Olive Green</v>
      </c>
    </row>
    <row r="61" spans="1:2" ht="15.75">
      <c r="A61" s="10">
        <f>ColorList!F43</f>
        <v>48</v>
      </c>
      <c r="B61" s="2" t="str">
        <f>ColorList!C43</f>
        <v>Halatali Yellow</v>
      </c>
    </row>
    <row r="62" spans="1:2" ht="15.75">
      <c r="A62" s="10">
        <f>ColorList!F46</f>
        <v>48</v>
      </c>
      <c r="B62" s="2" t="str">
        <f>ColorList!C46</f>
        <v>Mud Green</v>
      </c>
    </row>
    <row r="63" spans="1:2" ht="15.75">
      <c r="A63" s="10">
        <f>ColorList!F17</f>
        <v>45</v>
      </c>
      <c r="B63" s="2" t="str">
        <f>ColorList!C17</f>
        <v>Sunset Orange</v>
      </c>
    </row>
    <row r="64" spans="1:2" ht="15.75">
      <c r="A64" s="10">
        <f>ColorList!F25</f>
        <v>45</v>
      </c>
      <c r="B64" s="2" t="str">
        <f>ColorList!C25</f>
        <v>Opo-opo Brown</v>
      </c>
    </row>
    <row r="65" spans="1:2" ht="15.75">
      <c r="A65" s="10">
        <f>ColorList!F54</f>
        <v>44</v>
      </c>
      <c r="B65" s="2" t="str">
        <f>ColorList!C54</f>
        <v>Hunter Green</v>
      </c>
    </row>
    <row r="66" spans="1:2" ht="15.75">
      <c r="A66" s="10">
        <f>ColorList!F39</f>
        <v>43</v>
      </c>
      <c r="B66" s="2" t="str">
        <f>ColorList!C39</f>
        <v>Honey Yellow</v>
      </c>
    </row>
    <row r="67" spans="1:2" ht="15.75">
      <c r="A67" s="10">
        <f>ColorList!F10</f>
        <v>41</v>
      </c>
      <c r="B67" s="2" t="str">
        <f>ColorList!C10</f>
        <v>Rolanberry Red</v>
      </c>
    </row>
    <row r="68" spans="1:2" ht="15.75">
      <c r="A68" s="10">
        <f>ColorList!F34</f>
        <v>41</v>
      </c>
      <c r="B68" s="2" t="str">
        <f>ColorList!C34</f>
        <v>Loam Brown</v>
      </c>
    </row>
    <row r="69" spans="1:2" ht="15.75">
      <c r="A69" s="10">
        <f>ColorList!F15</f>
        <v>39</v>
      </c>
      <c r="B69" s="2" t="str">
        <f>ColorList!C15</f>
        <v>Blood Red</v>
      </c>
    </row>
    <row r="70" spans="1:2" ht="15.75">
      <c r="A70" s="10">
        <f>ColorList!F70</f>
        <v>39</v>
      </c>
      <c r="B70" s="2" t="str">
        <f>ColorList!C70</f>
        <v>Ink Blue</v>
      </c>
    </row>
    <row r="71" spans="1:2" ht="15.75">
      <c r="A71" s="10">
        <f>ColorList!F20</f>
        <v>36</v>
      </c>
      <c r="B71" s="2" t="str">
        <f>ColorList!C20</f>
        <v>Chocolate Brown</v>
      </c>
    </row>
    <row r="72" spans="1:2" ht="15.75">
      <c r="A72" s="10">
        <f>ColorList!F27</f>
        <v>36</v>
      </c>
      <c r="B72" s="2" t="str">
        <f>ColorList!C27</f>
        <v>Pumpkin Orange</v>
      </c>
    </row>
    <row r="73" spans="1:2" ht="15.75">
      <c r="A73" s="10">
        <f>ColorList!F7</f>
        <v>35</v>
      </c>
      <c r="B73" s="2" t="str">
        <f>ColorList!C7</f>
        <v>Soot Black</v>
      </c>
    </row>
    <row r="74" spans="1:2" ht="15.75">
      <c r="A74" s="10">
        <f>ColorList!F48</f>
        <v>35</v>
      </c>
      <c r="B74" s="2" t="str">
        <f>ColorList!C48</f>
        <v>Moss Green</v>
      </c>
    </row>
    <row r="75" spans="1:2" ht="15.75">
      <c r="A75" s="10">
        <f>ColorList!F51</f>
        <v>33</v>
      </c>
      <c r="B75" s="2" t="str">
        <f>ColorList!C51</f>
        <v>Marsh Green</v>
      </c>
    </row>
    <row r="76" spans="1:2" ht="15.75">
      <c r="A76" s="10">
        <f>ColorList!F58</f>
        <v>33</v>
      </c>
      <c r="B76" s="2" t="str">
        <f>ColorList!C58</f>
        <v>Deepwood Green</v>
      </c>
    </row>
    <row r="77" spans="1:2" ht="15.75">
      <c r="A77" s="10">
        <f>ColorList!F21</f>
        <v>31</v>
      </c>
      <c r="B77" s="2" t="str">
        <f>ColorList!C21</f>
        <v>Russet Brown</v>
      </c>
    </row>
    <row r="78" spans="1:2" ht="15.75">
      <c r="A78" s="10">
        <f>ColorList!F22</f>
        <v>27</v>
      </c>
      <c r="B78" s="2" t="str">
        <f>ColorList!C22</f>
        <v>Kobald Brown</v>
      </c>
    </row>
    <row r="79" spans="1:2" ht="15.75">
      <c r="A79" s="10">
        <f>ColorList!F28</f>
        <v>27</v>
      </c>
      <c r="B79" s="2" t="str">
        <f>ColorList!C28</f>
        <v>Acorn Brown</v>
      </c>
    </row>
    <row r="80" spans="1:2" ht="15.75">
      <c r="A80" s="10">
        <f>ColorList!F11</f>
        <v>26</v>
      </c>
      <c r="B80" s="2" t="str">
        <f>ColorList!C11</f>
        <v>Dalamud Red</v>
      </c>
    </row>
    <row r="81" spans="1:2" ht="15.75">
      <c r="A81" s="10">
        <f>ColorList!F29</f>
        <v>22</v>
      </c>
      <c r="B81" s="2" t="str">
        <f>ColorList!C29</f>
        <v>Orchard Brown</v>
      </c>
    </row>
    <row r="82" spans="1:2" ht="15.75">
      <c r="A82" s="10">
        <f>ColorList!F13</f>
        <v>17</v>
      </c>
      <c r="B82" s="2" t="str">
        <f>ColorList!C13</f>
        <v>Wine Red</v>
      </c>
    </row>
    <row r="83" spans="1:2" ht="15.75">
      <c r="A83" s="10">
        <f>ColorList!F44</f>
        <v>17</v>
      </c>
      <c r="B83" s="2" t="str">
        <f>ColorList!C44</f>
        <v>Raisin Brown</v>
      </c>
    </row>
    <row r="84" spans="1:2" ht="15.75">
      <c r="A84" s="10">
        <f>ColorList!F30</f>
        <v>13</v>
      </c>
      <c r="B84" s="2" t="str">
        <f>ColorList!C30</f>
        <v>Chestnut Brown</v>
      </c>
    </row>
    <row r="85" spans="1:2" ht="15.75">
      <c r="A85" s="10">
        <f>ColorList!F12</f>
        <v>7</v>
      </c>
      <c r="B85" s="2" t="str">
        <f>ColorList!C12</f>
        <v>Rust Red</v>
      </c>
    </row>
    <row r="86" spans="1:2" ht="15.75">
      <c r="A86" s="10">
        <f>ColorList!F18</f>
        <v>6</v>
      </c>
      <c r="B86" s="2" t="str">
        <f>ColorList!C18</f>
        <v>Mesa Red</v>
      </c>
    </row>
    <row r="87" spans="1:2" ht="15.75">
      <c r="A87" s="10">
        <f>ColorList!F41</f>
        <v>4</v>
      </c>
      <c r="B87" s="2" t="str">
        <f>ColorList!C41</f>
        <v>Coeurl Yellow</v>
      </c>
    </row>
  </sheetData>
  <autoFilter ref="A1:B1">
    <sortState ref="A2:B87">
      <sortCondition descending="1" ref="A1"/>
    </sortState>
  </autoFilter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opLeftCell="A4" workbookViewId="0">
      <selection activeCell="F31" sqref="F31"/>
    </sheetView>
  </sheetViews>
  <sheetFormatPr defaultRowHeight="13.5"/>
  <cols>
    <col min="1" max="1" width="3.5" customWidth="1"/>
  </cols>
  <sheetData>
    <row r="1" spans="1:2">
      <c r="A1" t="s">
        <v>142</v>
      </c>
    </row>
    <row r="2" spans="1:2">
      <c r="A2" t="s">
        <v>143</v>
      </c>
    </row>
    <row r="3" spans="1:2">
      <c r="A3" t="s">
        <v>144</v>
      </c>
    </row>
    <row r="4" spans="1:2">
      <c r="A4" t="s">
        <v>145</v>
      </c>
    </row>
    <row r="7" spans="1:2">
      <c r="A7" t="s">
        <v>146</v>
      </c>
    </row>
    <row r="8" spans="1:2">
      <c r="A8" t="s">
        <v>147</v>
      </c>
      <c r="B8" t="s">
        <v>148</v>
      </c>
    </row>
    <row r="10" spans="1:2">
      <c r="A10" t="s">
        <v>149</v>
      </c>
    </row>
    <row r="11" spans="1:2">
      <c r="A11" t="s">
        <v>147</v>
      </c>
      <c r="B11" t="s">
        <v>150</v>
      </c>
    </row>
    <row r="12" spans="1:2">
      <c r="A12" t="s">
        <v>147</v>
      </c>
      <c r="B12" t="s">
        <v>151</v>
      </c>
    </row>
    <row r="13" spans="1:2">
      <c r="A13" t="s">
        <v>147</v>
      </c>
      <c r="B13" t="s">
        <v>153</v>
      </c>
    </row>
    <row r="16" spans="1:2">
      <c r="A16" t="s">
        <v>154</v>
      </c>
    </row>
    <row r="17" spans="1:3">
      <c r="A17" t="s">
        <v>147</v>
      </c>
      <c r="B17" t="s">
        <v>155</v>
      </c>
    </row>
    <row r="20" spans="1:3">
      <c r="A20" s="31" t="s">
        <v>156</v>
      </c>
      <c r="B20" s="31"/>
      <c r="C20" s="31"/>
    </row>
    <row r="21" spans="1:3">
      <c r="A21" s="30" t="s">
        <v>157</v>
      </c>
      <c r="B21" s="30"/>
      <c r="C21" s="30"/>
    </row>
    <row r="22" spans="1:3">
      <c r="A22" s="33"/>
      <c r="B22" s="34" t="s">
        <v>158</v>
      </c>
      <c r="C22" s="35" t="s">
        <v>159</v>
      </c>
    </row>
  </sheetData>
  <sheetProtection sheet="1" objects="1" scenarios="1"/>
  <mergeCells count="2">
    <mergeCell ref="A21:C21"/>
    <mergeCell ref="A20:C20"/>
  </mergeCells>
  <phoneticPr fontId="1"/>
  <hyperlinks>
    <hyperlink ref="A2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26" sqref="A26"/>
    </sheetView>
  </sheetViews>
  <sheetFormatPr defaultRowHeight="15.75"/>
  <cols>
    <col min="1" max="1" width="11.5" style="2" bestFit="1" customWidth="1"/>
    <col min="2" max="4" width="3.75" style="2" bestFit="1" customWidth="1"/>
    <col min="5" max="16384" width="9" style="2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109</v>
      </c>
      <c r="B2" s="4">
        <v>5</v>
      </c>
      <c r="C2" s="4">
        <v>-5</v>
      </c>
      <c r="D2" s="4">
        <v>-5</v>
      </c>
    </row>
    <row r="3" spans="1:4">
      <c r="A3" s="1" t="s">
        <v>4</v>
      </c>
      <c r="B3" s="4">
        <v>-5</v>
      </c>
      <c r="C3" s="4">
        <v>5</v>
      </c>
      <c r="D3" s="4">
        <v>-5</v>
      </c>
    </row>
    <row r="4" spans="1:4">
      <c r="A4" s="1" t="s">
        <v>5</v>
      </c>
      <c r="B4" s="4">
        <v>-5</v>
      </c>
      <c r="C4" s="4">
        <v>-5</v>
      </c>
      <c r="D4" s="4">
        <v>5</v>
      </c>
    </row>
    <row r="5" spans="1:4">
      <c r="A5" s="1" t="s">
        <v>6</v>
      </c>
      <c r="B5" s="4">
        <v>-5</v>
      </c>
      <c r="C5" s="4">
        <v>5</v>
      </c>
      <c r="D5" s="4">
        <v>5</v>
      </c>
    </row>
    <row r="6" spans="1:4">
      <c r="A6" s="1" t="s">
        <v>7</v>
      </c>
      <c r="B6" s="4">
        <v>5</v>
      </c>
      <c r="C6" s="4">
        <v>-5</v>
      </c>
      <c r="D6" s="4">
        <v>5</v>
      </c>
    </row>
    <row r="7" spans="1:4">
      <c r="A7" s="1" t="s">
        <v>110</v>
      </c>
      <c r="B7" s="4">
        <v>5</v>
      </c>
      <c r="C7" s="4">
        <v>5</v>
      </c>
      <c r="D7" s="4">
        <v>-5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topLeftCell="A22" workbookViewId="0">
      <selection activeCell="B45" sqref="B45:B61"/>
    </sheetView>
  </sheetViews>
  <sheetFormatPr defaultRowHeight="15.75"/>
  <cols>
    <col min="1" max="1" width="4.25" style="2" bestFit="1" customWidth="1"/>
    <col min="2" max="2" width="7.625" style="2" bestFit="1" customWidth="1"/>
    <col min="3" max="3" width="20.75" style="2" bestFit="1" customWidth="1"/>
    <col min="4" max="16384" width="9" style="2"/>
  </cols>
  <sheetData>
    <row r="1" spans="1:8">
      <c r="A1" s="4" t="s">
        <v>118</v>
      </c>
      <c r="B1" s="32" t="s">
        <v>101</v>
      </c>
      <c r="C1" s="32"/>
      <c r="D1" s="1" t="s">
        <v>1</v>
      </c>
      <c r="E1" s="1" t="s">
        <v>2</v>
      </c>
      <c r="F1" s="1" t="s">
        <v>3</v>
      </c>
      <c r="H1" s="12" t="s">
        <v>137</v>
      </c>
    </row>
    <row r="2" spans="1:8">
      <c r="A2" s="2">
        <v>1</v>
      </c>
      <c r="B2" s="32" t="s">
        <v>45</v>
      </c>
      <c r="C2" s="2" t="s">
        <v>8</v>
      </c>
      <c r="D2" s="2">
        <v>228</v>
      </c>
      <c r="E2" s="2">
        <v>223</v>
      </c>
      <c r="F2" s="2">
        <v>208</v>
      </c>
      <c r="G2" s="2">
        <f>(D2-ユーザ入力!$E$16)+(E2-ユーザ入力!$F$16)+(F2-ユーザ入力!$G$16)</f>
        <v>541</v>
      </c>
      <c r="H2" s="2">
        <f>ABS(G2)</f>
        <v>541</v>
      </c>
    </row>
    <row r="3" spans="1:8">
      <c r="A3" s="2">
        <v>2</v>
      </c>
      <c r="B3" s="32"/>
      <c r="C3" s="2" t="s">
        <v>9</v>
      </c>
      <c r="D3" s="2">
        <v>172</v>
      </c>
      <c r="E3" s="2">
        <v>168</v>
      </c>
      <c r="F3" s="2">
        <v>162</v>
      </c>
      <c r="G3" s="2">
        <f>(D3-ユーザ入力!$E$16)+(E3-ユーザ入力!$F$16)+(F3-ユーザ入力!$G$16)</f>
        <v>384</v>
      </c>
      <c r="H3" s="2">
        <f t="shared" ref="H3:H66" si="0">ABS(G3)</f>
        <v>384</v>
      </c>
    </row>
    <row r="4" spans="1:8">
      <c r="A4" s="2">
        <v>3</v>
      </c>
      <c r="B4" s="32"/>
      <c r="C4" s="2" t="s">
        <v>10</v>
      </c>
      <c r="D4" s="2">
        <v>137</v>
      </c>
      <c r="E4" s="2">
        <v>135</v>
      </c>
      <c r="F4" s="2">
        <v>132</v>
      </c>
      <c r="G4" s="2">
        <f>(D4-ユーザ入力!$E$16)+(E4-ユーザ入力!$F$16)+(F4-ユーザ入力!$G$16)</f>
        <v>286</v>
      </c>
      <c r="H4" s="2">
        <f t="shared" si="0"/>
        <v>286</v>
      </c>
    </row>
    <row r="5" spans="1:8">
      <c r="A5" s="2">
        <v>4</v>
      </c>
      <c r="B5" s="32"/>
      <c r="C5" s="2" t="s">
        <v>11</v>
      </c>
      <c r="D5" s="2">
        <v>101</v>
      </c>
      <c r="E5" s="2">
        <v>101</v>
      </c>
      <c r="F5" s="2">
        <v>101</v>
      </c>
      <c r="G5" s="2">
        <f>(D5-ユーザ入力!$E$16)+(E5-ユーザ入力!$F$16)+(F5-ユーザ入力!$G$16)</f>
        <v>185</v>
      </c>
      <c r="H5" s="2">
        <f t="shared" si="0"/>
        <v>185</v>
      </c>
    </row>
    <row r="6" spans="1:8">
      <c r="A6" s="2">
        <v>5</v>
      </c>
      <c r="B6" s="32"/>
      <c r="C6" s="2" t="s">
        <v>12</v>
      </c>
      <c r="D6" s="2">
        <v>72</v>
      </c>
      <c r="E6" s="2">
        <v>71</v>
      </c>
      <c r="F6" s="2">
        <v>66</v>
      </c>
      <c r="G6" s="2">
        <f>(D6-ユーザ入力!$E$16)+(E6-ユーザ入力!$F$16)+(F6-ユーザ入力!$G$16)</f>
        <v>91</v>
      </c>
      <c r="H6" s="2">
        <f t="shared" si="0"/>
        <v>91</v>
      </c>
    </row>
    <row r="7" spans="1:8">
      <c r="A7" s="2">
        <v>6</v>
      </c>
      <c r="B7" s="32"/>
      <c r="C7" s="2" t="s">
        <v>14</v>
      </c>
      <c r="D7" s="2">
        <v>43</v>
      </c>
      <c r="E7" s="2">
        <v>41</v>
      </c>
      <c r="F7" s="2">
        <v>35</v>
      </c>
      <c r="G7" s="2">
        <f>(D7-ユーザ入力!$E$16)+(E7-ユーザ入力!$F$16)+(F7-ユーザ入力!$G$16)</f>
        <v>1</v>
      </c>
      <c r="H7" s="2">
        <f t="shared" si="0"/>
        <v>1</v>
      </c>
    </row>
    <row r="8" spans="1:8">
      <c r="A8" s="2">
        <v>7</v>
      </c>
      <c r="B8" s="32" t="s">
        <v>43</v>
      </c>
      <c r="C8" s="2" t="s">
        <v>15</v>
      </c>
      <c r="D8" s="2">
        <v>230</v>
      </c>
      <c r="E8" s="2">
        <v>159</v>
      </c>
      <c r="F8" s="2">
        <v>150</v>
      </c>
      <c r="G8" s="2">
        <f>(D8-ユーザ入力!$E$16)+(E8-ユーザ入力!$F$16)+(F8-ユーザ入力!$G$16)</f>
        <v>421</v>
      </c>
      <c r="H8" s="2">
        <f t="shared" si="0"/>
        <v>421</v>
      </c>
    </row>
    <row r="9" spans="1:8">
      <c r="A9" s="2">
        <v>8</v>
      </c>
      <c r="B9" s="32"/>
      <c r="C9" s="2" t="s">
        <v>16</v>
      </c>
      <c r="D9" s="2">
        <v>131</v>
      </c>
      <c r="E9" s="2">
        <v>105</v>
      </c>
      <c r="F9" s="2">
        <v>105</v>
      </c>
      <c r="G9" s="2">
        <f>(D9-ユーザ入力!$E$16)+(E9-ユーザ入力!$F$16)+(F9-ユーザ入力!$G$16)</f>
        <v>223</v>
      </c>
      <c r="H9" s="2">
        <f t="shared" si="0"/>
        <v>223</v>
      </c>
    </row>
    <row r="10" spans="1:8">
      <c r="A10" s="2">
        <v>9</v>
      </c>
      <c r="B10" s="32"/>
      <c r="C10" s="2" t="s">
        <v>17</v>
      </c>
      <c r="D10" s="2">
        <v>91</v>
      </c>
      <c r="E10" s="2">
        <v>23</v>
      </c>
      <c r="F10" s="2">
        <v>41</v>
      </c>
      <c r="G10" s="2">
        <f>(D10-ユーザ入力!$E$16)+(E10-ユーザ入力!$F$16)+(F10-ユーザ入力!$G$16)</f>
        <v>37</v>
      </c>
      <c r="H10" s="2">
        <f t="shared" si="0"/>
        <v>37</v>
      </c>
    </row>
    <row r="11" spans="1:8">
      <c r="A11" s="2">
        <v>10</v>
      </c>
      <c r="B11" s="32"/>
      <c r="C11" s="2" t="s">
        <v>18</v>
      </c>
      <c r="D11" s="2">
        <v>120</v>
      </c>
      <c r="E11" s="2">
        <v>26</v>
      </c>
      <c r="F11" s="2">
        <v>26</v>
      </c>
      <c r="G11" s="2">
        <f>(D11-ユーザ入力!$E$16)+(E11-ユーザ入力!$F$16)+(F11-ユーザ入力!$G$16)</f>
        <v>54</v>
      </c>
      <c r="H11" s="2">
        <f t="shared" si="0"/>
        <v>54</v>
      </c>
    </row>
    <row r="12" spans="1:8">
      <c r="A12" s="2">
        <v>11</v>
      </c>
      <c r="B12" s="32"/>
      <c r="C12" s="2" t="s">
        <v>19</v>
      </c>
      <c r="D12" s="2">
        <v>98</v>
      </c>
      <c r="E12" s="2">
        <v>34</v>
      </c>
      <c r="F12" s="2">
        <v>7</v>
      </c>
      <c r="G12" s="2">
        <f>(D12-ユーザ入力!$E$16)+(E12-ユーザ入力!$F$16)+(F12-ユーザ入力!$G$16)</f>
        <v>21</v>
      </c>
      <c r="H12" s="2">
        <f t="shared" si="0"/>
        <v>21</v>
      </c>
    </row>
    <row r="13" spans="1:8">
      <c r="A13" s="2">
        <v>12</v>
      </c>
      <c r="B13" s="32"/>
      <c r="C13" s="2" t="s">
        <v>20</v>
      </c>
      <c r="D13" s="2">
        <v>69</v>
      </c>
      <c r="E13" s="2">
        <v>21</v>
      </c>
      <c r="F13" s="2">
        <v>17</v>
      </c>
      <c r="G13" s="2">
        <f>(D13-ユーザ入力!$E$16)+(E13-ユーザ入力!$F$16)+(F13-ユーザ入力!$G$16)</f>
        <v>-11</v>
      </c>
      <c r="H13" s="2">
        <f t="shared" si="0"/>
        <v>11</v>
      </c>
    </row>
    <row r="14" spans="1:8">
      <c r="A14" s="2">
        <v>13</v>
      </c>
      <c r="B14" s="32"/>
      <c r="C14" s="2" t="s">
        <v>21</v>
      </c>
      <c r="D14" s="2">
        <v>204</v>
      </c>
      <c r="E14" s="2">
        <v>108</v>
      </c>
      <c r="F14" s="2">
        <v>94</v>
      </c>
      <c r="G14" s="2">
        <f>(D14-ユーザ入力!$E$16)+(E14-ユーザ入力!$F$16)+(F14-ユーザ入力!$G$16)</f>
        <v>288</v>
      </c>
      <c r="H14" s="2">
        <f t="shared" si="0"/>
        <v>288</v>
      </c>
    </row>
    <row r="15" spans="1:8">
      <c r="A15" s="2">
        <v>14</v>
      </c>
      <c r="B15" s="32"/>
      <c r="C15" s="2" t="s">
        <v>22</v>
      </c>
      <c r="D15" s="2">
        <v>145</v>
      </c>
      <c r="E15" s="2">
        <v>59</v>
      </c>
      <c r="F15" s="2">
        <v>39</v>
      </c>
      <c r="G15" s="2">
        <f>(D15-ユーザ入力!$E$16)+(E15-ユーザ入力!$F$16)+(F15-ユーザ入力!$G$16)</f>
        <v>125</v>
      </c>
      <c r="H15" s="2">
        <f t="shared" si="0"/>
        <v>125</v>
      </c>
    </row>
    <row r="16" spans="1:8">
      <c r="A16" s="2">
        <v>15</v>
      </c>
      <c r="B16" s="32"/>
      <c r="C16" s="2" t="s">
        <v>23</v>
      </c>
      <c r="D16" s="2">
        <v>228</v>
      </c>
      <c r="E16" s="2">
        <v>170</v>
      </c>
      <c r="F16" s="2">
        <v>138</v>
      </c>
      <c r="G16" s="2">
        <f>(D16-ユーザ入力!$E$16)+(E16-ユーザ入力!$F$16)+(F16-ユーザ入力!$G$16)</f>
        <v>418</v>
      </c>
      <c r="H16" s="2">
        <f t="shared" si="0"/>
        <v>418</v>
      </c>
    </row>
    <row r="17" spans="1:8">
      <c r="A17" s="2">
        <v>16</v>
      </c>
      <c r="B17" s="32" t="s">
        <v>42</v>
      </c>
      <c r="C17" s="2" t="s">
        <v>24</v>
      </c>
      <c r="D17" s="2">
        <v>183</v>
      </c>
      <c r="E17" s="2">
        <v>92</v>
      </c>
      <c r="F17" s="2">
        <v>45</v>
      </c>
      <c r="G17" s="2">
        <f>(D17-ユーザ入力!$E$16)+(E17-ユーザ入力!$F$16)+(F17-ユーザ入力!$G$16)</f>
        <v>202</v>
      </c>
      <c r="H17" s="2">
        <f t="shared" si="0"/>
        <v>202</v>
      </c>
    </row>
    <row r="18" spans="1:8">
      <c r="A18" s="2">
        <v>17</v>
      </c>
      <c r="B18" s="32"/>
      <c r="C18" s="2" t="s">
        <v>25</v>
      </c>
      <c r="D18" s="2">
        <v>125</v>
      </c>
      <c r="E18" s="2">
        <v>57</v>
      </c>
      <c r="F18" s="2">
        <v>6</v>
      </c>
      <c r="G18" s="2">
        <f>(D18-ユーザ入力!$E$16)+(E18-ユーザ入力!$F$16)+(F18-ユーザ入力!$G$16)</f>
        <v>70</v>
      </c>
      <c r="H18" s="2">
        <f t="shared" si="0"/>
        <v>70</v>
      </c>
    </row>
    <row r="19" spans="1:8">
      <c r="A19" s="2">
        <v>18</v>
      </c>
      <c r="B19" s="32"/>
      <c r="C19" s="2" t="s">
        <v>26</v>
      </c>
      <c r="D19" s="2">
        <v>106</v>
      </c>
      <c r="E19" s="2">
        <v>75</v>
      </c>
      <c r="F19" s="2">
        <v>55</v>
      </c>
      <c r="G19" s="2">
        <f>(D19-ユーザ入力!$E$16)+(E19-ユーザ入力!$F$16)+(F19-ユーザ入力!$G$16)</f>
        <v>118</v>
      </c>
      <c r="H19" s="2">
        <f t="shared" si="0"/>
        <v>118</v>
      </c>
    </row>
    <row r="20" spans="1:8">
      <c r="A20" s="2">
        <v>19</v>
      </c>
      <c r="B20" s="32"/>
      <c r="C20" s="2" t="s">
        <v>27</v>
      </c>
      <c r="D20" s="2">
        <v>110</v>
      </c>
      <c r="E20" s="2">
        <v>61</v>
      </c>
      <c r="F20" s="2">
        <v>36</v>
      </c>
      <c r="G20" s="2">
        <f>(D20-ユーザ入力!$E$16)+(E20-ユーザ入力!$F$16)+(F20-ユーザ入力!$G$16)</f>
        <v>89</v>
      </c>
      <c r="H20" s="2">
        <f t="shared" si="0"/>
        <v>89</v>
      </c>
    </row>
    <row r="21" spans="1:8">
      <c r="A21" s="2">
        <v>20</v>
      </c>
      <c r="B21" s="32"/>
      <c r="C21" s="2" t="s">
        <v>28</v>
      </c>
      <c r="D21" s="2">
        <v>79</v>
      </c>
      <c r="E21" s="2">
        <v>45</v>
      </c>
      <c r="F21" s="2">
        <v>31</v>
      </c>
      <c r="G21" s="2">
        <f>(D21-ユーザ入力!$E$16)+(E21-ユーザ入力!$F$16)+(F21-ユーザ入力!$G$16)</f>
        <v>37</v>
      </c>
      <c r="H21" s="2">
        <f t="shared" si="0"/>
        <v>37</v>
      </c>
    </row>
    <row r="22" spans="1:8">
      <c r="A22" s="2">
        <v>21</v>
      </c>
      <c r="B22" s="32"/>
      <c r="C22" s="2" t="s">
        <v>29</v>
      </c>
      <c r="D22" s="2">
        <v>46</v>
      </c>
      <c r="E22" s="2">
        <v>33</v>
      </c>
      <c r="F22" s="2">
        <v>27</v>
      </c>
      <c r="G22" s="2">
        <f>(D22-ユーザ入力!$E$16)+(E22-ユーザ入力!$F$16)+(F22-ユーザ入力!$G$16)</f>
        <v>-12</v>
      </c>
      <c r="H22" s="2">
        <f t="shared" si="0"/>
        <v>12</v>
      </c>
    </row>
    <row r="23" spans="1:8">
      <c r="A23" s="2">
        <v>22</v>
      </c>
      <c r="B23" s="32"/>
      <c r="C23" s="2" t="s">
        <v>30</v>
      </c>
      <c r="D23" s="2">
        <v>201</v>
      </c>
      <c r="E23" s="2">
        <v>145</v>
      </c>
      <c r="F23" s="2">
        <v>86</v>
      </c>
      <c r="G23" s="2">
        <f>(D23-ユーザ入力!$E$16)+(E23-ユーザ入力!$F$16)+(F23-ユーザ入力!$G$16)</f>
        <v>314</v>
      </c>
      <c r="H23" s="2">
        <f t="shared" si="0"/>
        <v>314</v>
      </c>
    </row>
    <row r="24" spans="1:8">
      <c r="A24" s="2">
        <v>23</v>
      </c>
      <c r="B24" s="32"/>
      <c r="C24" s="2" t="s">
        <v>31</v>
      </c>
      <c r="D24" s="2">
        <v>153</v>
      </c>
      <c r="E24" s="2">
        <v>110</v>
      </c>
      <c r="F24" s="2">
        <v>63</v>
      </c>
      <c r="G24" s="2">
        <f>(D24-ユーザ入力!$E$16)+(E24-ユーザ入力!$F$16)+(F24-ユーザ入力!$G$16)</f>
        <v>208</v>
      </c>
      <c r="H24" s="2">
        <f t="shared" si="0"/>
        <v>208</v>
      </c>
    </row>
    <row r="25" spans="1:8">
      <c r="A25" s="2">
        <v>24</v>
      </c>
      <c r="B25" s="32"/>
      <c r="C25" s="2" t="s">
        <v>32</v>
      </c>
      <c r="D25" s="2">
        <v>123</v>
      </c>
      <c r="E25" s="2">
        <v>92</v>
      </c>
      <c r="F25" s="2">
        <v>45</v>
      </c>
      <c r="G25" s="2">
        <f>(D25-ユーザ入力!$E$16)+(E25-ユーザ入力!$F$16)+(F25-ユーザ入力!$G$16)</f>
        <v>142</v>
      </c>
      <c r="H25" s="2">
        <f t="shared" si="0"/>
        <v>142</v>
      </c>
    </row>
    <row r="26" spans="1:8">
      <c r="A26" s="2">
        <v>25</v>
      </c>
      <c r="B26" s="32"/>
      <c r="C26" s="2" t="s">
        <v>33</v>
      </c>
      <c r="D26" s="2">
        <v>162</v>
      </c>
      <c r="E26" s="2">
        <v>135</v>
      </c>
      <c r="F26" s="2">
        <v>92</v>
      </c>
      <c r="G26" s="2">
        <f>(D26-ユーザ入力!$E$16)+(E26-ユーザ入力!$F$16)+(F26-ユーザ入力!$G$16)</f>
        <v>271</v>
      </c>
      <c r="H26" s="2">
        <f t="shared" si="0"/>
        <v>271</v>
      </c>
    </row>
    <row r="27" spans="1:8">
      <c r="A27" s="2">
        <v>26</v>
      </c>
      <c r="B27" s="32"/>
      <c r="C27" s="2" t="s">
        <v>34</v>
      </c>
      <c r="D27" s="2">
        <v>197</v>
      </c>
      <c r="E27" s="2">
        <v>116</v>
      </c>
      <c r="F27" s="2">
        <v>36</v>
      </c>
      <c r="G27" s="2">
        <f>(D27-ユーザ入力!$E$16)+(E27-ユーザ入力!$F$16)+(F27-ユーザ入力!$G$16)</f>
        <v>231</v>
      </c>
      <c r="H27" s="2">
        <f t="shared" si="0"/>
        <v>231</v>
      </c>
    </row>
    <row r="28" spans="1:8">
      <c r="A28" s="2">
        <v>27</v>
      </c>
      <c r="B28" s="32"/>
      <c r="C28" s="2" t="s">
        <v>35</v>
      </c>
      <c r="D28" s="2">
        <v>142</v>
      </c>
      <c r="E28" s="2">
        <v>88</v>
      </c>
      <c r="F28" s="2">
        <v>27</v>
      </c>
      <c r="G28" s="2">
        <f>(D28-ユーザ入力!$E$16)+(E28-ユーザ入力!$F$16)+(F28-ユーザ入力!$G$16)</f>
        <v>139</v>
      </c>
      <c r="H28" s="2">
        <f t="shared" si="0"/>
        <v>139</v>
      </c>
    </row>
    <row r="29" spans="1:8">
      <c r="A29" s="2">
        <v>28</v>
      </c>
      <c r="B29" s="32"/>
      <c r="C29" s="2" t="s">
        <v>36</v>
      </c>
      <c r="D29" s="2">
        <v>110</v>
      </c>
      <c r="E29" s="2">
        <v>66</v>
      </c>
      <c r="F29" s="2">
        <v>22</v>
      </c>
      <c r="G29" s="2">
        <f>(D29-ユーザ入力!$E$16)+(E29-ユーザ入力!$F$16)+(F29-ユーザ入力!$G$16)</f>
        <v>80</v>
      </c>
      <c r="H29" s="2">
        <f t="shared" si="0"/>
        <v>80</v>
      </c>
    </row>
    <row r="30" spans="1:8">
      <c r="A30" s="2">
        <v>29</v>
      </c>
      <c r="B30" s="32"/>
      <c r="C30" s="2" t="s">
        <v>37</v>
      </c>
      <c r="D30" s="2">
        <v>61</v>
      </c>
      <c r="E30" s="2">
        <v>41</v>
      </c>
      <c r="F30" s="2">
        <v>13</v>
      </c>
      <c r="G30" s="2">
        <f>(D30-ユーザ入力!$E$16)+(E30-ユーザ入力!$F$16)+(F30-ユーザ入力!$G$16)</f>
        <v>-3</v>
      </c>
      <c r="H30" s="2">
        <f t="shared" si="0"/>
        <v>3</v>
      </c>
    </row>
    <row r="31" spans="1:8">
      <c r="A31" s="2">
        <v>30</v>
      </c>
      <c r="B31" s="32"/>
      <c r="C31" s="2" t="s">
        <v>38</v>
      </c>
      <c r="D31" s="2">
        <v>185</v>
      </c>
      <c r="E31" s="2">
        <v>164</v>
      </c>
      <c r="F31" s="2">
        <v>137</v>
      </c>
      <c r="G31" s="2">
        <f>(D31-ユーザ入力!$E$16)+(E31-ユーザ入力!$F$16)+(F31-ユーザ入力!$G$16)</f>
        <v>368</v>
      </c>
      <c r="H31" s="2">
        <f t="shared" si="0"/>
        <v>368</v>
      </c>
    </row>
    <row r="32" spans="1:8">
      <c r="A32" s="2">
        <v>31</v>
      </c>
      <c r="B32" s="32"/>
      <c r="C32" s="2" t="s">
        <v>39</v>
      </c>
      <c r="D32" s="2">
        <v>146</v>
      </c>
      <c r="E32" s="2">
        <v>129</v>
      </c>
      <c r="F32" s="2">
        <v>108</v>
      </c>
      <c r="G32" s="2">
        <f>(D32-ユーザ入力!$E$16)+(E32-ユーザ入力!$F$16)+(F32-ユーザ入力!$G$16)</f>
        <v>265</v>
      </c>
      <c r="H32" s="2">
        <f t="shared" si="0"/>
        <v>265</v>
      </c>
    </row>
    <row r="33" spans="1:9">
      <c r="A33" s="2">
        <v>32</v>
      </c>
      <c r="B33" s="32"/>
      <c r="C33" s="2" t="s">
        <v>40</v>
      </c>
      <c r="D33" s="2">
        <v>97</v>
      </c>
      <c r="E33" s="2">
        <v>82</v>
      </c>
      <c r="F33" s="2">
        <v>69</v>
      </c>
      <c r="G33" s="2">
        <f>(D33-ユーザ入力!$E$16)+(E33-ユーザ入力!$F$16)+(F33-ユーザ入力!$G$16)</f>
        <v>130</v>
      </c>
      <c r="H33" s="2">
        <f t="shared" si="0"/>
        <v>130</v>
      </c>
      <c r="I33" s="3"/>
    </row>
    <row r="34" spans="1:9">
      <c r="A34" s="2">
        <v>33</v>
      </c>
      <c r="B34" s="32"/>
      <c r="C34" s="2" t="s">
        <v>41</v>
      </c>
      <c r="D34" s="2">
        <v>63</v>
      </c>
      <c r="E34" s="2">
        <v>51</v>
      </c>
      <c r="F34" s="2">
        <v>41</v>
      </c>
      <c r="G34" s="2">
        <f>(D34-ユーザ入力!$E$16)+(E34-ユーザ入力!$F$16)+(F34-ユーザ入力!$G$16)</f>
        <v>37</v>
      </c>
      <c r="H34" s="2">
        <f t="shared" si="0"/>
        <v>37</v>
      </c>
    </row>
    <row r="35" spans="1:9">
      <c r="A35" s="2">
        <v>34</v>
      </c>
      <c r="B35" s="32" t="s">
        <v>46</v>
      </c>
      <c r="C35" s="2" t="s">
        <v>105</v>
      </c>
      <c r="D35" s="2">
        <v>219</v>
      </c>
      <c r="E35" s="2">
        <v>180</v>
      </c>
      <c r="F35" s="2">
        <v>87</v>
      </c>
      <c r="G35" s="2">
        <f>(D35-ユーザ入力!$E$16)+(E35-ユーザ入力!$F$16)+(F35-ユーザ入力!$G$16)</f>
        <v>368</v>
      </c>
      <c r="H35" s="2">
        <f t="shared" si="0"/>
        <v>368</v>
      </c>
    </row>
    <row r="36" spans="1:9">
      <c r="A36" s="2">
        <v>35</v>
      </c>
      <c r="B36" s="32"/>
      <c r="C36" s="2" t="s">
        <v>47</v>
      </c>
      <c r="D36" s="2">
        <v>235</v>
      </c>
      <c r="E36" s="2">
        <v>211</v>
      </c>
      <c r="F36" s="2">
        <v>160</v>
      </c>
      <c r="G36" s="2">
        <f>(D36-ユーザ入力!$E$16)+(E36-ユーザ入力!$F$16)+(F36-ユーザ入力!$G$16)</f>
        <v>488</v>
      </c>
      <c r="H36" s="2">
        <f t="shared" si="0"/>
        <v>488</v>
      </c>
    </row>
    <row r="37" spans="1:9">
      <c r="A37" s="2">
        <v>36</v>
      </c>
      <c r="B37" s="32"/>
      <c r="C37" s="2" t="s">
        <v>48</v>
      </c>
      <c r="D37" s="2">
        <v>183</v>
      </c>
      <c r="E37" s="2">
        <v>163</v>
      </c>
      <c r="F37" s="2">
        <v>112</v>
      </c>
      <c r="G37" s="2">
        <f>(D37-ユーザ入力!$E$16)+(E37-ユーザ入力!$F$16)+(F37-ユーザ入力!$G$16)</f>
        <v>340</v>
      </c>
      <c r="H37" s="2">
        <f t="shared" si="0"/>
        <v>340</v>
      </c>
    </row>
    <row r="38" spans="1:9">
      <c r="A38" s="2">
        <v>37</v>
      </c>
      <c r="B38" s="32"/>
      <c r="C38" s="2" t="s">
        <v>49</v>
      </c>
      <c r="D38" s="2">
        <v>219</v>
      </c>
      <c r="E38" s="2">
        <v>180</v>
      </c>
      <c r="F38" s="2">
        <v>87</v>
      </c>
      <c r="G38" s="2">
        <f>(D38-ユーザ入力!$E$16)+(E38-ユーザ入力!$F$16)+(F38-ユーザ入力!$G$16)</f>
        <v>368</v>
      </c>
      <c r="H38" s="2">
        <f t="shared" si="0"/>
        <v>368</v>
      </c>
    </row>
    <row r="39" spans="1:9">
      <c r="A39" s="2">
        <v>38</v>
      </c>
      <c r="B39" s="32"/>
      <c r="C39" s="2" t="s">
        <v>50</v>
      </c>
      <c r="D39" s="2">
        <v>250</v>
      </c>
      <c r="E39" s="2">
        <v>198</v>
      </c>
      <c r="F39" s="2">
        <v>43</v>
      </c>
      <c r="G39" s="2">
        <f>(D39-ユーザ入力!$E$16)+(E39-ユーザ入力!$F$16)+(F39-ユーザ入力!$G$16)</f>
        <v>373</v>
      </c>
      <c r="H39" s="2">
        <f t="shared" si="0"/>
        <v>373</v>
      </c>
    </row>
    <row r="40" spans="1:9">
      <c r="A40" s="2">
        <v>39</v>
      </c>
      <c r="B40" s="32"/>
      <c r="C40" s="2" t="s">
        <v>51</v>
      </c>
      <c r="D40" s="2">
        <v>228</v>
      </c>
      <c r="E40" s="2">
        <v>158</v>
      </c>
      <c r="F40" s="2">
        <v>52</v>
      </c>
      <c r="G40" s="2">
        <f>(D40-ユーザ入力!$E$16)+(E40-ユーザ入力!$F$16)+(F40-ユーザ入力!$G$16)</f>
        <v>320</v>
      </c>
      <c r="H40" s="2">
        <f t="shared" si="0"/>
        <v>320</v>
      </c>
    </row>
    <row r="41" spans="1:9">
      <c r="A41" s="2">
        <v>40</v>
      </c>
      <c r="B41" s="32"/>
      <c r="C41" s="2" t="s">
        <v>52</v>
      </c>
      <c r="D41" s="2">
        <v>188</v>
      </c>
      <c r="E41" s="2">
        <v>136</v>
      </c>
      <c r="F41" s="2">
        <v>4</v>
      </c>
      <c r="G41" s="2">
        <f>(D41-ユーザ入力!$E$16)+(E41-ユーザ入力!$F$16)+(F41-ユーザ入力!$G$16)</f>
        <v>210</v>
      </c>
      <c r="H41" s="2">
        <f t="shared" si="0"/>
        <v>210</v>
      </c>
    </row>
    <row r="42" spans="1:9">
      <c r="A42" s="2">
        <v>41</v>
      </c>
      <c r="B42" s="32"/>
      <c r="C42" s="2" t="s">
        <v>53</v>
      </c>
      <c r="D42" s="2">
        <v>242</v>
      </c>
      <c r="E42" s="2">
        <v>215</v>
      </c>
      <c r="F42" s="2">
        <v>112</v>
      </c>
      <c r="G42" s="2">
        <f>(D42-ユーザ入力!$E$16)+(E42-ユーザ入力!$F$16)+(F42-ユーザ入力!$G$16)</f>
        <v>451</v>
      </c>
      <c r="H42" s="2">
        <f t="shared" si="0"/>
        <v>451</v>
      </c>
    </row>
    <row r="43" spans="1:9">
      <c r="A43" s="2">
        <v>42</v>
      </c>
      <c r="B43" s="32"/>
      <c r="C43" s="2" t="s">
        <v>54</v>
      </c>
      <c r="D43" s="2">
        <v>165</v>
      </c>
      <c r="E43" s="2">
        <v>132</v>
      </c>
      <c r="F43" s="2">
        <v>48</v>
      </c>
      <c r="G43" s="2">
        <f>(D43-ユーザ入力!$E$16)+(E43-ユーザ入力!$F$16)+(F43-ユーザ入力!$G$16)</f>
        <v>227</v>
      </c>
      <c r="H43" s="2">
        <f t="shared" si="0"/>
        <v>227</v>
      </c>
    </row>
    <row r="44" spans="1:9">
      <c r="A44" s="2">
        <v>43</v>
      </c>
      <c r="B44" s="32"/>
      <c r="C44" s="2" t="s">
        <v>55</v>
      </c>
      <c r="D44" s="2">
        <v>64</v>
      </c>
      <c r="E44" s="2">
        <v>51</v>
      </c>
      <c r="F44" s="2">
        <v>17</v>
      </c>
      <c r="G44" s="2">
        <f>(D44-ユーザ入力!$E$16)+(E44-ユーザ入力!$F$16)+(F44-ユーザ入力!$G$16)</f>
        <v>14</v>
      </c>
      <c r="H44" s="2">
        <f t="shared" si="0"/>
        <v>14</v>
      </c>
    </row>
    <row r="45" spans="1:9">
      <c r="A45" s="2">
        <v>44</v>
      </c>
      <c r="B45" s="32" t="s">
        <v>56</v>
      </c>
      <c r="C45" s="2" t="s">
        <v>57</v>
      </c>
      <c r="D45" s="2">
        <v>171</v>
      </c>
      <c r="E45" s="2">
        <v>176</v>
      </c>
      <c r="F45" s="2">
        <v>84</v>
      </c>
      <c r="G45" s="2">
        <f>(D45-ユーザ入力!$E$16)+(E45-ユーザ入力!$F$16)+(F45-ユーザ入力!$G$16)</f>
        <v>313</v>
      </c>
      <c r="H45" s="2">
        <f t="shared" si="0"/>
        <v>313</v>
      </c>
    </row>
    <row r="46" spans="1:9">
      <c r="A46" s="2">
        <v>45</v>
      </c>
      <c r="B46" s="32"/>
      <c r="C46" s="2" t="s">
        <v>58</v>
      </c>
      <c r="D46" s="2">
        <v>88</v>
      </c>
      <c r="E46" s="2">
        <v>82</v>
      </c>
      <c r="F46" s="2">
        <v>48</v>
      </c>
      <c r="G46" s="2">
        <f>(D46-ユーザ入力!$E$16)+(E46-ユーザ入力!$F$16)+(F46-ユーザ入力!$G$16)</f>
        <v>100</v>
      </c>
      <c r="H46" s="2">
        <f t="shared" si="0"/>
        <v>100</v>
      </c>
    </row>
    <row r="47" spans="1:9">
      <c r="A47" s="2">
        <v>46</v>
      </c>
      <c r="B47" s="32"/>
      <c r="C47" s="2" t="s">
        <v>59</v>
      </c>
      <c r="D47" s="2">
        <v>187</v>
      </c>
      <c r="E47" s="2">
        <v>187</v>
      </c>
      <c r="F47" s="2">
        <v>138</v>
      </c>
      <c r="G47" s="2">
        <f>(D47-ユーザ入力!$E$16)+(E47-ユーザ入力!$F$16)+(F47-ユーザ入力!$G$16)</f>
        <v>394</v>
      </c>
      <c r="H47" s="2">
        <f t="shared" si="0"/>
        <v>394</v>
      </c>
    </row>
    <row r="48" spans="1:9">
      <c r="A48" s="2">
        <v>47</v>
      </c>
      <c r="B48" s="32"/>
      <c r="C48" s="2" t="s">
        <v>60</v>
      </c>
      <c r="D48" s="2">
        <v>112</v>
      </c>
      <c r="E48" s="2">
        <v>115</v>
      </c>
      <c r="F48" s="2">
        <v>35</v>
      </c>
      <c r="G48" s="2">
        <f>(D48-ユーザ入力!$E$16)+(E48-ユーザ入力!$F$16)+(F48-ユーザ入力!$G$16)</f>
        <v>144</v>
      </c>
      <c r="H48" s="2">
        <f t="shared" si="0"/>
        <v>144</v>
      </c>
    </row>
    <row r="49" spans="1:8">
      <c r="A49" s="2">
        <v>48</v>
      </c>
      <c r="B49" s="32"/>
      <c r="C49" s="2" t="s">
        <v>61</v>
      </c>
      <c r="D49" s="2">
        <v>139</v>
      </c>
      <c r="E49" s="2">
        <v>156</v>
      </c>
      <c r="F49" s="2">
        <v>99</v>
      </c>
      <c r="G49" s="2">
        <f>(D49-ユーザ入力!$E$16)+(E49-ユーザ入力!$F$16)+(F49-ユーザ入力!$G$16)</f>
        <v>276</v>
      </c>
      <c r="H49" s="2">
        <f t="shared" si="0"/>
        <v>276</v>
      </c>
    </row>
    <row r="50" spans="1:8">
      <c r="A50" s="2">
        <v>49</v>
      </c>
      <c r="B50" s="32"/>
      <c r="C50" s="2" t="s">
        <v>62</v>
      </c>
      <c r="D50" s="2">
        <v>75</v>
      </c>
      <c r="E50" s="2">
        <v>82</v>
      </c>
      <c r="F50" s="2">
        <v>50</v>
      </c>
      <c r="G50" s="2">
        <f>(D50-ユーザ入力!$E$16)+(E50-ユーザ入力!$F$16)+(F50-ユーザ入力!$G$16)</f>
        <v>89</v>
      </c>
      <c r="H50" s="2">
        <f t="shared" si="0"/>
        <v>89</v>
      </c>
    </row>
    <row r="51" spans="1:8">
      <c r="A51" s="2">
        <v>50</v>
      </c>
      <c r="B51" s="32"/>
      <c r="C51" s="2" t="s">
        <v>102</v>
      </c>
      <c r="D51" s="2">
        <v>50</v>
      </c>
      <c r="E51" s="2">
        <v>54</v>
      </c>
      <c r="F51" s="2">
        <v>33</v>
      </c>
      <c r="G51" s="2">
        <f>(D51-ユーザ入力!$E$16)+(E51-ユーザ入力!$F$16)+(F51-ユーザ入力!$G$16)</f>
        <v>19</v>
      </c>
      <c r="H51" s="2">
        <f t="shared" si="0"/>
        <v>19</v>
      </c>
    </row>
    <row r="52" spans="1:8">
      <c r="A52" s="2">
        <v>51</v>
      </c>
      <c r="B52" s="32"/>
      <c r="C52" s="2" t="s">
        <v>63</v>
      </c>
      <c r="D52" s="2">
        <v>157</v>
      </c>
      <c r="E52" s="2">
        <v>181</v>
      </c>
      <c r="F52" s="2">
        <v>101</v>
      </c>
      <c r="G52" s="2">
        <f>(D52-ユーザ入力!$E$16)+(E52-ユーザ入力!$F$16)+(F52-ユーザ入力!$G$16)</f>
        <v>321</v>
      </c>
      <c r="H52" s="2">
        <f t="shared" si="0"/>
        <v>321</v>
      </c>
    </row>
    <row r="53" spans="1:8">
      <c r="A53" s="2">
        <v>52</v>
      </c>
      <c r="B53" s="32"/>
      <c r="C53" s="2" t="s">
        <v>64</v>
      </c>
      <c r="D53" s="2">
        <v>101</v>
      </c>
      <c r="E53" s="2">
        <v>130</v>
      </c>
      <c r="F53" s="2">
        <v>65</v>
      </c>
      <c r="G53" s="2">
        <f>(D53-ユーザ入力!$E$16)+(E53-ユーザ入力!$F$16)+(F53-ユーザ入力!$G$16)</f>
        <v>178</v>
      </c>
      <c r="H53" s="2">
        <f t="shared" si="0"/>
        <v>178</v>
      </c>
    </row>
    <row r="54" spans="1:8">
      <c r="A54" s="2">
        <v>53</v>
      </c>
      <c r="B54" s="32"/>
      <c r="C54" s="2" t="s">
        <v>65</v>
      </c>
      <c r="D54" s="2">
        <v>40</v>
      </c>
      <c r="E54" s="2">
        <v>75</v>
      </c>
      <c r="F54" s="2">
        <v>44</v>
      </c>
      <c r="G54" s="2">
        <f>(D54-ユーザ入力!$E$16)+(E54-ユーザ入力!$F$16)+(F54-ユーザ入力!$G$16)</f>
        <v>41</v>
      </c>
      <c r="H54" s="2">
        <f t="shared" si="0"/>
        <v>41</v>
      </c>
    </row>
    <row r="55" spans="1:8">
      <c r="A55" s="2">
        <v>54</v>
      </c>
      <c r="B55" s="32"/>
      <c r="C55" s="2" t="s">
        <v>66</v>
      </c>
      <c r="D55" s="2">
        <v>64</v>
      </c>
      <c r="E55" s="2">
        <v>99</v>
      </c>
      <c r="F55" s="2">
        <v>57</v>
      </c>
      <c r="G55" s="2">
        <f>(D55-ユーザ入力!$E$16)+(E55-ユーザ入力!$F$16)+(F55-ユーザ入力!$G$16)</f>
        <v>102</v>
      </c>
      <c r="H55" s="2">
        <f t="shared" si="0"/>
        <v>102</v>
      </c>
    </row>
    <row r="56" spans="1:8">
      <c r="A56" s="2">
        <v>55</v>
      </c>
      <c r="B56" s="32"/>
      <c r="C56" s="2" t="s">
        <v>67</v>
      </c>
      <c r="D56" s="2">
        <v>95</v>
      </c>
      <c r="E56" s="2">
        <v>117</v>
      </c>
      <c r="F56" s="2">
        <v>88</v>
      </c>
      <c r="G56" s="2">
        <f>(D56-ユーザ入力!$E$16)+(E56-ユーザ入力!$F$16)+(F56-ユーザ入力!$G$16)</f>
        <v>182</v>
      </c>
      <c r="H56" s="2">
        <f t="shared" si="0"/>
        <v>182</v>
      </c>
    </row>
    <row r="57" spans="1:8">
      <c r="A57" s="2">
        <v>56</v>
      </c>
      <c r="B57" s="32"/>
      <c r="C57" s="2" t="s">
        <v>68</v>
      </c>
      <c r="D57" s="2">
        <v>59</v>
      </c>
      <c r="E57" s="2">
        <v>77</v>
      </c>
      <c r="F57" s="2">
        <v>60</v>
      </c>
      <c r="G57" s="2">
        <f>(D57-ユーザ入力!$E$16)+(E57-ユーザ入力!$F$16)+(F57-ユーザ入力!$G$16)</f>
        <v>78</v>
      </c>
      <c r="H57" s="2">
        <f t="shared" si="0"/>
        <v>78</v>
      </c>
    </row>
    <row r="58" spans="1:8">
      <c r="A58" s="2">
        <v>57</v>
      </c>
      <c r="B58" s="32"/>
      <c r="C58" s="2" t="s">
        <v>69</v>
      </c>
      <c r="D58" s="2">
        <v>30</v>
      </c>
      <c r="E58" s="2">
        <v>42</v>
      </c>
      <c r="F58" s="2">
        <v>33</v>
      </c>
      <c r="G58" s="2">
        <f>(D58-ユーザ入力!$E$16)+(E58-ユーザ入力!$F$16)+(F58-ユーザ入力!$G$16)</f>
        <v>-13</v>
      </c>
      <c r="H58" s="2">
        <f t="shared" si="0"/>
        <v>13</v>
      </c>
    </row>
    <row r="59" spans="1:8">
      <c r="A59" s="2">
        <v>58</v>
      </c>
      <c r="B59" s="32"/>
      <c r="C59" s="2" t="s">
        <v>70</v>
      </c>
      <c r="D59" s="2">
        <v>150</v>
      </c>
      <c r="E59" s="2">
        <v>189</v>
      </c>
      <c r="F59" s="2">
        <v>185</v>
      </c>
      <c r="G59" s="2">
        <f>(D59-ユーザ入力!$E$16)+(E59-ユーザ入力!$F$16)+(F59-ユーザ入力!$G$16)</f>
        <v>406</v>
      </c>
      <c r="H59" s="2">
        <f t="shared" si="0"/>
        <v>406</v>
      </c>
    </row>
    <row r="60" spans="1:8">
      <c r="A60" s="2">
        <v>59</v>
      </c>
      <c r="B60" s="32"/>
      <c r="C60" s="2" t="s">
        <v>71</v>
      </c>
      <c r="D60" s="2">
        <v>67</v>
      </c>
      <c r="E60" s="2">
        <v>114</v>
      </c>
      <c r="F60" s="2">
        <v>114</v>
      </c>
      <c r="G60" s="2">
        <f>(D60-ユーザ入力!$E$16)+(E60-ユーザ入力!$F$16)+(F60-ユーザ入力!$G$16)</f>
        <v>177</v>
      </c>
      <c r="H60" s="2">
        <f t="shared" si="0"/>
        <v>177</v>
      </c>
    </row>
    <row r="61" spans="1:8">
      <c r="A61" s="2">
        <v>60</v>
      </c>
      <c r="B61" s="32"/>
      <c r="C61" s="2" t="s">
        <v>72</v>
      </c>
      <c r="D61" s="2">
        <v>31</v>
      </c>
      <c r="E61" s="2">
        <v>70</v>
      </c>
      <c r="F61" s="2">
        <v>70</v>
      </c>
      <c r="G61" s="2">
        <f>(D61-ユーザ入力!$E$16)+(E61-ユーザ入力!$F$16)+(F61-ユーザ入力!$G$16)</f>
        <v>53</v>
      </c>
      <c r="H61" s="2">
        <f t="shared" si="0"/>
        <v>53</v>
      </c>
    </row>
    <row r="62" spans="1:8">
      <c r="A62" s="2">
        <v>61</v>
      </c>
      <c r="B62" s="32" t="s">
        <v>73</v>
      </c>
      <c r="C62" s="2" t="s">
        <v>74</v>
      </c>
      <c r="D62" s="2">
        <v>178</v>
      </c>
      <c r="E62" s="2">
        <v>196</v>
      </c>
      <c r="F62" s="2">
        <v>206</v>
      </c>
      <c r="G62" s="2">
        <f>(D62-ユーザ入力!$E$16)+(E62-ユーザ入力!$F$16)+(F62-ユーザ入力!$G$16)</f>
        <v>462</v>
      </c>
      <c r="H62" s="2">
        <f t="shared" si="0"/>
        <v>462</v>
      </c>
    </row>
    <row r="63" spans="1:8">
      <c r="A63" s="2">
        <v>62</v>
      </c>
      <c r="B63" s="32"/>
      <c r="C63" s="2" t="s">
        <v>75</v>
      </c>
      <c r="D63" s="2">
        <v>131</v>
      </c>
      <c r="E63" s="2">
        <v>176</v>
      </c>
      <c r="F63" s="2">
        <v>210</v>
      </c>
      <c r="G63" s="2">
        <f>(D63-ユーザ入力!$E$16)+(E63-ユーザ入力!$F$16)+(F63-ユーザ入力!$G$16)</f>
        <v>399</v>
      </c>
      <c r="H63" s="2">
        <f t="shared" si="0"/>
        <v>399</v>
      </c>
    </row>
    <row r="64" spans="1:8">
      <c r="A64" s="2">
        <v>63</v>
      </c>
      <c r="B64" s="32"/>
      <c r="C64" s="2" t="s">
        <v>76</v>
      </c>
      <c r="D64" s="2">
        <v>100</v>
      </c>
      <c r="E64" s="2">
        <v>129</v>
      </c>
      <c r="F64" s="2">
        <v>160</v>
      </c>
      <c r="G64" s="2">
        <f>(D64-ユーザ入力!$E$16)+(E64-ユーザ入力!$F$16)+(F64-ユーザ入力!$G$16)</f>
        <v>271</v>
      </c>
      <c r="H64" s="2">
        <f t="shared" si="0"/>
        <v>271</v>
      </c>
    </row>
    <row r="65" spans="1:8">
      <c r="A65" s="2">
        <v>64</v>
      </c>
      <c r="B65" s="32"/>
      <c r="C65" s="2" t="s">
        <v>77</v>
      </c>
      <c r="D65" s="2">
        <v>59</v>
      </c>
      <c r="E65" s="2">
        <v>104</v>
      </c>
      <c r="F65" s="2">
        <v>134</v>
      </c>
      <c r="G65" s="2">
        <f>(D65-ユーザ入力!$E$16)+(E65-ユーザ入力!$F$16)+(F65-ユーザ入力!$G$16)</f>
        <v>179</v>
      </c>
      <c r="H65" s="2">
        <f t="shared" si="0"/>
        <v>179</v>
      </c>
    </row>
    <row r="66" spans="1:8">
      <c r="A66" s="2">
        <v>65</v>
      </c>
      <c r="B66" s="32"/>
      <c r="C66" s="2" t="s">
        <v>78</v>
      </c>
      <c r="D66" s="2">
        <v>28</v>
      </c>
      <c r="E66" s="2">
        <v>61</v>
      </c>
      <c r="F66" s="2">
        <v>84</v>
      </c>
      <c r="G66" s="2">
        <f>(D66-ユーザ入力!$E$16)+(E66-ユーザ入力!$F$16)+(F66-ユーザ入力!$G$16)</f>
        <v>55</v>
      </c>
      <c r="H66" s="2">
        <f t="shared" si="0"/>
        <v>55</v>
      </c>
    </row>
    <row r="67" spans="1:8">
      <c r="A67" s="2">
        <v>66</v>
      </c>
      <c r="B67" s="32"/>
      <c r="C67" s="2" t="s">
        <v>79</v>
      </c>
      <c r="D67" s="2">
        <v>142</v>
      </c>
      <c r="E67" s="2">
        <v>155</v>
      </c>
      <c r="F67" s="2">
        <v>172</v>
      </c>
      <c r="G67" s="2">
        <f>(D67-ユーザ入力!$E$16)+(E67-ユーザ入力!$F$16)+(F67-ユーザ入力!$G$16)</f>
        <v>351</v>
      </c>
      <c r="H67" s="2">
        <f t="shared" ref="H67:H87" si="1">ABS(G67)</f>
        <v>351</v>
      </c>
    </row>
    <row r="68" spans="1:8">
      <c r="A68" s="2">
        <v>67</v>
      </c>
      <c r="B68" s="32"/>
      <c r="C68" s="2" t="s">
        <v>80</v>
      </c>
      <c r="D68" s="2">
        <v>79</v>
      </c>
      <c r="E68" s="2">
        <v>87</v>
      </c>
      <c r="F68" s="2">
        <v>102</v>
      </c>
      <c r="G68" s="2">
        <f>(D68-ユーザ入力!$E$16)+(E68-ユーザ入力!$F$16)+(F68-ユーザ入力!$G$16)</f>
        <v>150</v>
      </c>
      <c r="H68" s="2">
        <f t="shared" si="1"/>
        <v>150</v>
      </c>
    </row>
    <row r="69" spans="1:8">
      <c r="A69" s="2">
        <v>68</v>
      </c>
      <c r="B69" s="32"/>
      <c r="C69" s="2" t="s">
        <v>81</v>
      </c>
      <c r="D69" s="2">
        <v>47</v>
      </c>
      <c r="E69" s="2">
        <v>56</v>
      </c>
      <c r="F69" s="2">
        <v>81</v>
      </c>
      <c r="G69" s="2">
        <f>(D69-ユーザ入力!$E$16)+(E69-ユーザ入力!$F$16)+(F69-ユーザ入力!$G$16)</f>
        <v>66</v>
      </c>
      <c r="H69" s="2">
        <f t="shared" si="1"/>
        <v>66</v>
      </c>
    </row>
    <row r="70" spans="1:8">
      <c r="A70" s="2">
        <v>69</v>
      </c>
      <c r="B70" s="32"/>
      <c r="C70" s="2" t="s">
        <v>82</v>
      </c>
      <c r="D70" s="2">
        <v>26</v>
      </c>
      <c r="E70" s="2">
        <v>31</v>
      </c>
      <c r="F70" s="2">
        <v>39</v>
      </c>
      <c r="G70" s="2">
        <f>(D70-ユーザ入力!$E$16)+(E70-ユーザ入力!$F$16)+(F70-ユーザ入力!$G$16)</f>
        <v>-22</v>
      </c>
      <c r="H70" s="2">
        <f t="shared" si="1"/>
        <v>22</v>
      </c>
    </row>
    <row r="71" spans="1:8">
      <c r="A71" s="2">
        <v>70</v>
      </c>
      <c r="B71" s="32"/>
      <c r="C71" s="2" t="s">
        <v>83</v>
      </c>
      <c r="D71" s="2">
        <v>89</v>
      </c>
      <c r="E71" s="2">
        <v>124</v>
      </c>
      <c r="F71" s="2">
        <v>188</v>
      </c>
      <c r="G71" s="2">
        <f>(D71-ユーザ入力!$E$16)+(E71-ユーザ入力!$F$16)+(F71-ユーザ入力!$G$16)</f>
        <v>283</v>
      </c>
      <c r="H71" s="2">
        <f t="shared" si="1"/>
        <v>283</v>
      </c>
    </row>
    <row r="72" spans="1:8">
      <c r="A72" s="2">
        <v>71</v>
      </c>
      <c r="B72" s="32"/>
      <c r="C72" s="2" t="s">
        <v>84</v>
      </c>
      <c r="D72" s="2">
        <v>47</v>
      </c>
      <c r="E72" s="2">
        <v>88</v>
      </c>
      <c r="F72" s="2">
        <v>137</v>
      </c>
      <c r="G72" s="2">
        <f>(D72-ユーザ入力!$E$16)+(E72-ユーザ入力!$F$16)+(F72-ユーザ入力!$G$16)</f>
        <v>154</v>
      </c>
      <c r="H72" s="2">
        <f t="shared" si="1"/>
        <v>154</v>
      </c>
    </row>
    <row r="73" spans="1:8">
      <c r="A73" s="2">
        <v>72</v>
      </c>
      <c r="B73" s="32"/>
      <c r="C73" s="2" t="s">
        <v>85</v>
      </c>
      <c r="D73" s="2">
        <v>35</v>
      </c>
      <c r="E73" s="2">
        <v>65</v>
      </c>
      <c r="F73" s="2">
        <v>114</v>
      </c>
      <c r="G73" s="2">
        <f>(D73-ユーザ入力!$E$16)+(E73-ユーザ入力!$F$16)+(F73-ユーザ入力!$G$16)</f>
        <v>96</v>
      </c>
      <c r="H73" s="2">
        <f t="shared" si="1"/>
        <v>96</v>
      </c>
    </row>
    <row r="74" spans="1:8">
      <c r="A74" s="2">
        <v>73</v>
      </c>
      <c r="B74" s="32"/>
      <c r="C74" s="2" t="s">
        <v>86</v>
      </c>
      <c r="D74" s="2">
        <v>17</v>
      </c>
      <c r="E74" s="2">
        <v>41</v>
      </c>
      <c r="F74" s="2">
        <v>68</v>
      </c>
      <c r="G74" s="2">
        <f>(D74-ユーザ入力!$E$16)+(E74-ユーザ入力!$F$16)+(F74-ユーザ入力!$G$16)</f>
        <v>8</v>
      </c>
      <c r="H74" s="2">
        <f t="shared" si="1"/>
        <v>8</v>
      </c>
    </row>
    <row r="75" spans="1:8">
      <c r="A75" s="2">
        <v>74</v>
      </c>
      <c r="B75" s="32"/>
      <c r="C75" s="2" t="s">
        <v>87</v>
      </c>
      <c r="D75" s="2">
        <v>39</v>
      </c>
      <c r="E75" s="2">
        <v>48</v>
      </c>
      <c r="F75" s="2">
        <v>103</v>
      </c>
      <c r="G75" s="2">
        <f>(D75-ユーザ入力!$E$16)+(E75-ユーザ入力!$F$16)+(F75-ユーザ入力!$G$16)</f>
        <v>72</v>
      </c>
      <c r="H75" s="2">
        <f t="shared" si="1"/>
        <v>72</v>
      </c>
    </row>
    <row r="76" spans="1:8">
      <c r="A76" s="2">
        <v>75</v>
      </c>
      <c r="B76" s="32"/>
      <c r="C76" s="2" t="s">
        <v>88</v>
      </c>
      <c r="D76" s="2">
        <v>24</v>
      </c>
      <c r="E76" s="2">
        <v>25</v>
      </c>
      <c r="F76" s="2">
        <v>55</v>
      </c>
      <c r="G76" s="2">
        <f>(D76-ユーザ入力!$E$16)+(E76-ユーザ入力!$F$16)+(F76-ユーザ入力!$G$16)</f>
        <v>-14</v>
      </c>
      <c r="H76" s="2">
        <f t="shared" si="1"/>
        <v>14</v>
      </c>
    </row>
    <row r="77" spans="1:8">
      <c r="A77" s="2">
        <v>76</v>
      </c>
      <c r="B77" s="32"/>
      <c r="C77" s="2" t="s">
        <v>89</v>
      </c>
      <c r="D77" s="2">
        <v>55</v>
      </c>
      <c r="E77" s="2">
        <v>55</v>
      </c>
      <c r="F77" s="2">
        <v>71</v>
      </c>
      <c r="G77" s="2">
        <f>(D77-ユーザ入力!$E$16)+(E77-ユーザ入力!$F$16)+(F77-ユーザ入力!$G$16)</f>
        <v>63</v>
      </c>
      <c r="H77" s="2">
        <f t="shared" si="1"/>
        <v>63</v>
      </c>
    </row>
    <row r="78" spans="1:8">
      <c r="A78" s="2">
        <v>77</v>
      </c>
      <c r="B78" s="32"/>
      <c r="C78" s="2" t="s">
        <v>90</v>
      </c>
      <c r="D78" s="2">
        <v>49</v>
      </c>
      <c r="E78" s="2">
        <v>45</v>
      </c>
      <c r="F78" s="2">
        <v>87</v>
      </c>
      <c r="G78" s="2">
        <f>(D78-ユーザ入力!$E$16)+(E78-ユーザ入力!$F$16)+(F78-ユーザ入力!$G$16)</f>
        <v>63</v>
      </c>
      <c r="H78" s="2">
        <f t="shared" si="1"/>
        <v>63</v>
      </c>
    </row>
    <row r="79" spans="1:8">
      <c r="A79" s="2">
        <v>78</v>
      </c>
      <c r="B79" s="32" t="s">
        <v>91</v>
      </c>
      <c r="C79" s="2" t="s">
        <v>92</v>
      </c>
      <c r="D79" s="2">
        <v>135</v>
      </c>
      <c r="E79" s="2">
        <v>128</v>
      </c>
      <c r="F79" s="2">
        <v>175</v>
      </c>
      <c r="G79" s="2">
        <f>(D79-ユーザ入力!$E$16)+(E79-ユーザ入力!$F$16)+(F79-ユーザ入力!$G$16)</f>
        <v>320</v>
      </c>
      <c r="H79" s="2">
        <f t="shared" si="1"/>
        <v>320</v>
      </c>
    </row>
    <row r="80" spans="1:8">
      <c r="A80" s="2">
        <v>79</v>
      </c>
      <c r="B80" s="32"/>
      <c r="C80" s="2" t="s">
        <v>93</v>
      </c>
      <c r="D80" s="2">
        <v>61</v>
      </c>
      <c r="E80" s="2">
        <v>69</v>
      </c>
      <c r="F80" s="2">
        <v>96</v>
      </c>
      <c r="G80" s="2">
        <f>(D80-ユーザ入力!$E$16)+(E80-ユーザ入力!$F$16)+(F80-ユーザ入力!$G$16)</f>
        <v>108</v>
      </c>
      <c r="H80" s="2">
        <f t="shared" si="1"/>
        <v>108</v>
      </c>
    </row>
    <row r="81" spans="1:8">
      <c r="A81" s="2">
        <v>80</v>
      </c>
      <c r="B81" s="32"/>
      <c r="C81" s="2" t="s">
        <v>94</v>
      </c>
      <c r="D81" s="2">
        <v>50</v>
      </c>
      <c r="E81" s="2">
        <v>44</v>
      </c>
      <c r="F81" s="2">
        <v>59</v>
      </c>
      <c r="G81" s="2">
        <f>(D81-ユーザ入力!$E$16)+(E81-ユーザ入力!$F$16)+(F81-ユーザ入力!$G$16)</f>
        <v>35</v>
      </c>
      <c r="H81" s="2">
        <f t="shared" si="1"/>
        <v>35</v>
      </c>
    </row>
    <row r="82" spans="1:8">
      <c r="A82" s="2">
        <v>81</v>
      </c>
      <c r="B82" s="32"/>
      <c r="C82" s="2" t="s">
        <v>95</v>
      </c>
      <c r="D82" s="2">
        <v>183</v>
      </c>
      <c r="E82" s="2">
        <v>158</v>
      </c>
      <c r="F82" s="2">
        <v>188</v>
      </c>
      <c r="G82" s="2">
        <f>(D82-ユーザ入力!$E$16)+(E82-ユーザ入力!$F$16)+(F82-ユーザ入力!$G$16)</f>
        <v>411</v>
      </c>
      <c r="H82" s="2">
        <f t="shared" si="1"/>
        <v>411</v>
      </c>
    </row>
    <row r="83" spans="1:8">
      <c r="A83" s="2">
        <v>82</v>
      </c>
      <c r="B83" s="32"/>
      <c r="C83" s="2" t="s">
        <v>96</v>
      </c>
      <c r="D83" s="2">
        <v>59</v>
      </c>
      <c r="E83" s="2">
        <v>42</v>
      </c>
      <c r="F83" s="2">
        <v>61</v>
      </c>
      <c r="G83" s="2">
        <f>(D83-ユーザ入力!$E$16)+(E83-ユーザ入力!$F$16)+(F83-ユーザ入力!$G$16)</f>
        <v>44</v>
      </c>
      <c r="H83" s="2">
        <f t="shared" si="1"/>
        <v>44</v>
      </c>
    </row>
    <row r="84" spans="1:8">
      <c r="A84" s="2">
        <v>83</v>
      </c>
      <c r="B84" s="32"/>
      <c r="C84" s="2" t="s">
        <v>97</v>
      </c>
      <c r="D84" s="2">
        <v>254</v>
      </c>
      <c r="E84" s="2">
        <v>206</v>
      </c>
      <c r="F84" s="2">
        <v>245</v>
      </c>
      <c r="G84" s="2">
        <f>(D84-ユーザ入力!$E$16)+(E84-ユーザ入力!$F$16)+(F84-ユーザ入力!$G$16)</f>
        <v>587</v>
      </c>
      <c r="H84" s="2">
        <f t="shared" si="1"/>
        <v>587</v>
      </c>
    </row>
    <row r="85" spans="1:8">
      <c r="A85" s="2">
        <v>84</v>
      </c>
      <c r="B85" s="32"/>
      <c r="C85" s="2" t="s">
        <v>98</v>
      </c>
      <c r="D85" s="2">
        <v>220</v>
      </c>
      <c r="E85" s="2">
        <v>155</v>
      </c>
      <c r="F85" s="2">
        <v>202</v>
      </c>
      <c r="G85" s="2">
        <f>(D85-ユーザ入力!$E$16)+(E85-ユーザ入力!$F$16)+(F85-ユーザ入力!$G$16)</f>
        <v>459</v>
      </c>
      <c r="H85" s="2">
        <f t="shared" si="1"/>
        <v>459</v>
      </c>
    </row>
    <row r="86" spans="1:8">
      <c r="A86" s="2">
        <v>85</v>
      </c>
      <c r="B86" s="32"/>
      <c r="C86" s="2" t="s">
        <v>99</v>
      </c>
      <c r="D86" s="2">
        <v>121</v>
      </c>
      <c r="E86" s="2">
        <v>82</v>
      </c>
      <c r="F86" s="2">
        <v>108</v>
      </c>
      <c r="G86" s="2">
        <f>(D86-ユーザ入力!$E$16)+(E86-ユーザ入力!$F$16)+(F86-ユーザ入力!$G$16)</f>
        <v>193</v>
      </c>
      <c r="H86" s="2">
        <f t="shared" si="1"/>
        <v>193</v>
      </c>
    </row>
    <row r="87" spans="1:8">
      <c r="A87" s="2">
        <v>86</v>
      </c>
      <c r="B87" s="32"/>
      <c r="C87" s="2" t="s">
        <v>100</v>
      </c>
      <c r="D87" s="2">
        <v>102</v>
      </c>
      <c r="E87" s="2">
        <v>48</v>
      </c>
      <c r="F87" s="2">
        <v>78</v>
      </c>
      <c r="G87" s="2">
        <f>(D87-ユーザ入力!$E$16)+(E87-ユーザ入力!$F$16)+(F87-ユーザ入力!$G$16)</f>
        <v>110</v>
      </c>
      <c r="H87" s="2">
        <f t="shared" si="1"/>
        <v>110</v>
      </c>
    </row>
  </sheetData>
  <mergeCells count="8">
    <mergeCell ref="B79:B87"/>
    <mergeCell ref="B1:C1"/>
    <mergeCell ref="B8:B16"/>
    <mergeCell ref="B17:B34"/>
    <mergeCell ref="B35:B44"/>
    <mergeCell ref="B2:B7"/>
    <mergeCell ref="B45:B61"/>
    <mergeCell ref="B62:B78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F36" sqref="F36"/>
    </sheetView>
  </sheetViews>
  <sheetFormatPr defaultRowHeight="15.75"/>
  <cols>
    <col min="1" max="1" width="9" style="10"/>
    <col min="2" max="16384" width="9" style="2"/>
  </cols>
  <sheetData>
    <row r="1" spans="1:2">
      <c r="A1" s="10" t="str">
        <f>ColorList!D1</f>
        <v>R</v>
      </c>
      <c r="B1" s="2" t="str">
        <f>ColorList!B1</f>
        <v>Color</v>
      </c>
    </row>
    <row r="2" spans="1:2" ht="12.75" customHeight="1">
      <c r="A2" s="10">
        <f>ColorList!D74</f>
        <v>17</v>
      </c>
      <c r="B2" s="2" t="str">
        <f>ColorList!C74</f>
        <v>Void Blue</v>
      </c>
    </row>
    <row r="3" spans="1:2">
      <c r="A3" s="10">
        <f>ColorList!D76</f>
        <v>24</v>
      </c>
      <c r="B3" s="2" t="str">
        <f>ColorList!C76</f>
        <v>Midnight Blue</v>
      </c>
    </row>
    <row r="4" spans="1:2">
      <c r="A4" s="10">
        <f>ColorList!D70</f>
        <v>26</v>
      </c>
      <c r="B4" s="2" t="str">
        <f>ColorList!C70</f>
        <v>Ink Blue</v>
      </c>
    </row>
    <row r="5" spans="1:2">
      <c r="A5" s="10">
        <f>ColorList!D66</f>
        <v>28</v>
      </c>
      <c r="B5" s="2" t="str">
        <f>ColorList!C66</f>
        <v>Rhotano Blue</v>
      </c>
    </row>
    <row r="6" spans="1:2">
      <c r="A6" s="10">
        <f>ColorList!D58</f>
        <v>30</v>
      </c>
      <c r="B6" s="2" t="str">
        <f>ColorList!C58</f>
        <v>Deepwood Green</v>
      </c>
    </row>
    <row r="7" spans="1:2">
      <c r="A7" s="10">
        <f>ColorList!D61</f>
        <v>31</v>
      </c>
      <c r="B7" s="2" t="str">
        <f>ColorList!C61</f>
        <v>Morbol Green</v>
      </c>
    </row>
    <row r="8" spans="1:2">
      <c r="A8" s="10">
        <f>ColorList!D73</f>
        <v>35</v>
      </c>
      <c r="B8" s="2" t="str">
        <f>ColorList!C73</f>
        <v>Storm Blue</v>
      </c>
    </row>
    <row r="9" spans="1:2">
      <c r="A9" s="10">
        <f>ColorList!D75</f>
        <v>39</v>
      </c>
      <c r="B9" s="2" t="str">
        <f>ColorList!C75</f>
        <v>Royal Blue</v>
      </c>
    </row>
    <row r="10" spans="1:2">
      <c r="A10" s="10">
        <f>ColorList!D54</f>
        <v>40</v>
      </c>
      <c r="B10" s="2" t="str">
        <f>ColorList!C54</f>
        <v>Hunter Green</v>
      </c>
    </row>
    <row r="11" spans="1:2">
      <c r="A11" s="10">
        <f>ColorList!D7</f>
        <v>43</v>
      </c>
      <c r="B11" s="2" t="str">
        <f>ColorList!C7</f>
        <v>Soot Black</v>
      </c>
    </row>
    <row r="12" spans="1:2">
      <c r="A12" s="10">
        <f>ColorList!D22</f>
        <v>46</v>
      </c>
      <c r="B12" s="2" t="str">
        <f>ColorList!C22</f>
        <v>Kobald Brown</v>
      </c>
    </row>
    <row r="13" spans="1:2">
      <c r="A13" s="10">
        <f>ColorList!D69</f>
        <v>47</v>
      </c>
      <c r="B13" s="2" t="str">
        <f>ColorList!C69</f>
        <v>Woad Blue</v>
      </c>
    </row>
    <row r="14" spans="1:2">
      <c r="A14" s="10">
        <f>ColorList!D72</f>
        <v>47</v>
      </c>
      <c r="B14" s="2" t="str">
        <f>ColorList!C72</f>
        <v>Othard Blue</v>
      </c>
    </row>
    <row r="15" spans="1:2">
      <c r="A15" s="10">
        <f>ColorList!D78</f>
        <v>49</v>
      </c>
      <c r="B15" s="2" t="str">
        <f>ColorList!C78</f>
        <v>Abyssal Blue</v>
      </c>
    </row>
    <row r="16" spans="1:2">
      <c r="A16" s="10">
        <f>ColorList!D51</f>
        <v>50</v>
      </c>
      <c r="B16" s="2" t="str">
        <f>ColorList!C51</f>
        <v>Marsh Green</v>
      </c>
    </row>
    <row r="17" spans="1:2">
      <c r="A17" s="10">
        <f>ColorList!D81</f>
        <v>50</v>
      </c>
      <c r="B17" s="2" t="str">
        <f>ColorList!C81</f>
        <v>Currant Purple</v>
      </c>
    </row>
    <row r="18" spans="1:2">
      <c r="A18" s="10">
        <f>ColorList!D77</f>
        <v>55</v>
      </c>
      <c r="B18" s="2" t="str">
        <f>ColorList!C77</f>
        <v>Shadow Blue</v>
      </c>
    </row>
    <row r="19" spans="1:2">
      <c r="A19" s="10">
        <f>ColorList!D57</f>
        <v>59</v>
      </c>
      <c r="B19" s="2" t="str">
        <f>ColorList!C57</f>
        <v>Nophica Green</v>
      </c>
    </row>
    <row r="20" spans="1:2">
      <c r="A20" s="10">
        <f>ColorList!D65</f>
        <v>59</v>
      </c>
      <c r="B20" s="2" t="str">
        <f>ColorList!C65</f>
        <v>Peacock Blue</v>
      </c>
    </row>
    <row r="21" spans="1:2">
      <c r="A21" s="10">
        <f>ColorList!D83</f>
        <v>59</v>
      </c>
      <c r="B21" s="2" t="str">
        <f>ColorList!C83</f>
        <v>Grape Purple</v>
      </c>
    </row>
    <row r="22" spans="1:2">
      <c r="A22" s="10">
        <f>ColorList!D30</f>
        <v>61</v>
      </c>
      <c r="B22" s="2" t="str">
        <f>ColorList!C30</f>
        <v>Chestnut Brown</v>
      </c>
    </row>
    <row r="23" spans="1:2">
      <c r="A23" s="10">
        <f>ColorList!D80</f>
        <v>61</v>
      </c>
      <c r="B23" s="2" t="str">
        <f>ColorList!C80</f>
        <v>Gloom Purple</v>
      </c>
    </row>
    <row r="24" spans="1:2">
      <c r="A24" s="10">
        <f>ColorList!D34</f>
        <v>63</v>
      </c>
      <c r="B24" s="2" t="str">
        <f>ColorList!C34</f>
        <v>Loam Brown</v>
      </c>
    </row>
    <row r="25" spans="1:2">
      <c r="A25" s="10">
        <f>ColorList!D44</f>
        <v>64</v>
      </c>
      <c r="B25" s="2" t="str">
        <f>ColorList!C44</f>
        <v>Raisin Brown</v>
      </c>
    </row>
    <row r="26" spans="1:2">
      <c r="A26" s="10">
        <f>ColorList!D55</f>
        <v>64</v>
      </c>
      <c r="B26" s="2" t="str">
        <f>ColorList!C55</f>
        <v>Ochu Green</v>
      </c>
    </row>
    <row r="27" spans="1:2">
      <c r="A27" s="10">
        <f>ColorList!D60</f>
        <v>67</v>
      </c>
      <c r="B27" s="2" t="str">
        <f>ColorList!C60</f>
        <v>Turquoise Green</v>
      </c>
    </row>
    <row r="28" spans="1:2">
      <c r="A28" s="10">
        <f>ColorList!D13</f>
        <v>69</v>
      </c>
      <c r="B28" s="2" t="str">
        <f>ColorList!C13</f>
        <v>Wine Red</v>
      </c>
    </row>
    <row r="29" spans="1:2">
      <c r="A29" s="10">
        <f>ColorList!D6</f>
        <v>72</v>
      </c>
      <c r="B29" s="2" t="str">
        <f>ColorList!C6</f>
        <v>Charcoal Grey</v>
      </c>
    </row>
    <row r="30" spans="1:2">
      <c r="A30" s="10">
        <f>ColorList!D50</f>
        <v>75</v>
      </c>
      <c r="B30" s="2" t="str">
        <f>ColorList!C50</f>
        <v>Olive Green</v>
      </c>
    </row>
    <row r="31" spans="1:2">
      <c r="A31" s="10">
        <f>ColorList!D21</f>
        <v>79</v>
      </c>
      <c r="B31" s="2" t="str">
        <f>ColorList!C21</f>
        <v>Russet Brown</v>
      </c>
    </row>
    <row r="32" spans="1:2">
      <c r="A32" s="10">
        <f>ColorList!D68</f>
        <v>79</v>
      </c>
      <c r="B32" s="2" t="str">
        <f>ColorList!C68</f>
        <v>Ceruleum Blue</v>
      </c>
    </row>
    <row r="33" spans="1:2">
      <c r="A33" s="10">
        <f>ColorList!D46</f>
        <v>88</v>
      </c>
      <c r="B33" s="2" t="str">
        <f>ColorList!C46</f>
        <v>Mud Green</v>
      </c>
    </row>
    <row r="34" spans="1:2">
      <c r="A34" s="10">
        <f>ColorList!D71</f>
        <v>89</v>
      </c>
      <c r="B34" s="2" t="str">
        <f>ColorList!C71</f>
        <v>Raptor Blue</v>
      </c>
    </row>
    <row r="35" spans="1:2">
      <c r="A35" s="10">
        <f>ColorList!D10</f>
        <v>91</v>
      </c>
      <c r="B35" s="2" t="str">
        <f>ColorList!C10</f>
        <v>Rolanberry Red</v>
      </c>
    </row>
    <row r="36" spans="1:2">
      <c r="A36" s="10">
        <f>ColorList!D56</f>
        <v>95</v>
      </c>
      <c r="B36" s="2" t="str">
        <f>ColorList!C56</f>
        <v>Adamantoise Green</v>
      </c>
    </row>
    <row r="37" spans="1:2">
      <c r="A37" s="10">
        <f>ColorList!D33</f>
        <v>97</v>
      </c>
      <c r="B37" s="2" t="str">
        <f>ColorList!C33</f>
        <v>Mole Brown</v>
      </c>
    </row>
    <row r="38" spans="1:2">
      <c r="A38" s="10">
        <f>ColorList!D12</f>
        <v>98</v>
      </c>
      <c r="B38" s="2" t="str">
        <f>ColorList!C12</f>
        <v>Rust Red</v>
      </c>
    </row>
    <row r="39" spans="1:2">
      <c r="A39" s="10">
        <f>ColorList!D64</f>
        <v>100</v>
      </c>
      <c r="B39" s="2" t="str">
        <f>ColorList!C64</f>
        <v>Seafog Blue</v>
      </c>
    </row>
    <row r="40" spans="1:2">
      <c r="A40" s="10">
        <f>ColorList!D5</f>
        <v>101</v>
      </c>
      <c r="B40" s="2" t="str">
        <f>ColorList!C5</f>
        <v>Slate Grey</v>
      </c>
    </row>
    <row r="41" spans="1:2">
      <c r="A41" s="10">
        <f>ColorList!D53</f>
        <v>101</v>
      </c>
      <c r="B41" s="2" t="str">
        <f>ColorList!C53</f>
        <v>Cactuar Green</v>
      </c>
    </row>
    <row r="42" spans="1:2">
      <c r="A42" s="10">
        <f>ColorList!D87</f>
        <v>102</v>
      </c>
      <c r="B42" s="2" t="str">
        <f>ColorList!C87</f>
        <v>Regal Purple</v>
      </c>
    </row>
    <row r="43" spans="1:2">
      <c r="A43" s="10">
        <f>ColorList!D19</f>
        <v>106</v>
      </c>
      <c r="B43" s="2" t="str">
        <f>ColorList!C19</f>
        <v>Bark Brown</v>
      </c>
    </row>
    <row r="44" spans="1:2">
      <c r="A44" s="10">
        <f>ColorList!D20</f>
        <v>110</v>
      </c>
      <c r="B44" s="2" t="str">
        <f>ColorList!C20</f>
        <v>Chocolate Brown</v>
      </c>
    </row>
    <row r="45" spans="1:2">
      <c r="A45" s="10">
        <f>ColorList!D29</f>
        <v>110</v>
      </c>
      <c r="B45" s="2" t="str">
        <f>ColorList!C29</f>
        <v>Orchard Brown</v>
      </c>
    </row>
    <row r="46" spans="1:2">
      <c r="A46" s="10">
        <f>ColorList!D48</f>
        <v>112</v>
      </c>
      <c r="B46" s="2" t="str">
        <f>ColorList!C48</f>
        <v>Moss Green</v>
      </c>
    </row>
    <row r="47" spans="1:2">
      <c r="A47" s="10">
        <f>ColorList!D11</f>
        <v>120</v>
      </c>
      <c r="B47" s="2" t="str">
        <f>ColorList!C11</f>
        <v>Dalamud Red</v>
      </c>
    </row>
    <row r="48" spans="1:2">
      <c r="A48" s="10">
        <f>ColorList!D86</f>
        <v>121</v>
      </c>
      <c r="B48" s="2" t="str">
        <f>ColorList!C86</f>
        <v>Plum Pink</v>
      </c>
    </row>
    <row r="49" spans="1:2">
      <c r="A49" s="10">
        <f>ColorList!D25</f>
        <v>123</v>
      </c>
      <c r="B49" s="2" t="str">
        <f>ColorList!C25</f>
        <v>Opo-opo Brown</v>
      </c>
    </row>
    <row r="50" spans="1:2">
      <c r="A50" s="10">
        <f>ColorList!D18</f>
        <v>125</v>
      </c>
      <c r="B50" s="2" t="str">
        <f>ColorList!C18</f>
        <v>Mesa Red</v>
      </c>
    </row>
    <row r="51" spans="1:2">
      <c r="A51" s="10">
        <f>ColorList!D9</f>
        <v>131</v>
      </c>
      <c r="B51" s="2" t="str">
        <f>ColorList!C9</f>
        <v>Lilac Purple</v>
      </c>
    </row>
    <row r="52" spans="1:2">
      <c r="A52" s="10">
        <f>ColorList!D63</f>
        <v>131</v>
      </c>
      <c r="B52" s="2" t="str">
        <f>ColorList!C63</f>
        <v>Sky Blue</v>
      </c>
    </row>
    <row r="53" spans="1:2">
      <c r="A53" s="10">
        <f>ColorList!D79</f>
        <v>135</v>
      </c>
      <c r="B53" s="2" t="str">
        <f>ColorList!C79</f>
        <v>Lavende Blue</v>
      </c>
    </row>
    <row r="54" spans="1:2">
      <c r="A54" s="10">
        <f>ColorList!D4</f>
        <v>137</v>
      </c>
      <c r="B54" s="2" t="str">
        <f>ColorList!C4</f>
        <v>Goobbue Grey</v>
      </c>
    </row>
    <row r="55" spans="1:2">
      <c r="A55" s="10">
        <f>ColorList!D49</f>
        <v>139</v>
      </c>
      <c r="B55" s="2" t="str">
        <f>ColorList!C49</f>
        <v>Meadow Green</v>
      </c>
    </row>
    <row r="56" spans="1:2">
      <c r="A56" s="10">
        <f>ColorList!D28</f>
        <v>142</v>
      </c>
      <c r="B56" s="2" t="str">
        <f>ColorList!C28</f>
        <v>Acorn Brown</v>
      </c>
    </row>
    <row r="57" spans="1:2">
      <c r="A57" s="10">
        <f>ColorList!D67</f>
        <v>142</v>
      </c>
      <c r="B57" s="2" t="str">
        <f>ColorList!C67</f>
        <v>Corpse Blue</v>
      </c>
    </row>
    <row r="58" spans="1:2">
      <c r="A58" s="10">
        <f>ColorList!D15</f>
        <v>145</v>
      </c>
      <c r="B58" s="2" t="str">
        <f>ColorList!C15</f>
        <v>Blood Red</v>
      </c>
    </row>
    <row r="59" spans="1:2">
      <c r="A59" s="10">
        <f>ColorList!D32</f>
        <v>146</v>
      </c>
      <c r="B59" s="2" t="str">
        <f>ColorList!C32</f>
        <v>Shale Brown</v>
      </c>
    </row>
    <row r="60" spans="1:2">
      <c r="A60" s="10">
        <f>ColorList!D59</f>
        <v>150</v>
      </c>
      <c r="B60" s="2" t="str">
        <f>ColorList!C59</f>
        <v>Celeste Green</v>
      </c>
    </row>
    <row r="61" spans="1:2">
      <c r="A61" s="10">
        <f>ColorList!D24</f>
        <v>153</v>
      </c>
      <c r="B61" s="2" t="str">
        <f>ColorList!C24</f>
        <v>Qirim Brown</v>
      </c>
    </row>
    <row r="62" spans="1:2">
      <c r="A62" s="10">
        <f>ColorList!D52</f>
        <v>157</v>
      </c>
      <c r="B62" s="2" t="str">
        <f>ColorList!C52</f>
        <v>Apple Green</v>
      </c>
    </row>
    <row r="63" spans="1:2">
      <c r="A63" s="10">
        <f>ColorList!D26</f>
        <v>162</v>
      </c>
      <c r="B63" s="2" t="str">
        <f>ColorList!C26</f>
        <v>Aldgoat Brown</v>
      </c>
    </row>
    <row r="64" spans="1:2">
      <c r="A64" s="10">
        <f>ColorList!D43</f>
        <v>165</v>
      </c>
      <c r="B64" s="2" t="str">
        <f>ColorList!C43</f>
        <v>Halatali Yellow</v>
      </c>
    </row>
    <row r="65" spans="1:2">
      <c r="A65" s="10">
        <f>ColorList!D45</f>
        <v>171</v>
      </c>
      <c r="B65" s="2" t="str">
        <f>ColorList!C45</f>
        <v>Lime Green</v>
      </c>
    </row>
    <row r="66" spans="1:2">
      <c r="A66" s="10">
        <f>ColorList!D3</f>
        <v>172</v>
      </c>
      <c r="B66" s="2" t="str">
        <f>ColorList!C3</f>
        <v>Ash Grey</v>
      </c>
    </row>
    <row r="67" spans="1:2">
      <c r="A67" s="10">
        <f>ColorList!D62</f>
        <v>178</v>
      </c>
      <c r="B67" s="2" t="str">
        <f>ColorList!C62</f>
        <v>Ice Blue</v>
      </c>
    </row>
    <row r="68" spans="1:2">
      <c r="A68" s="10">
        <f>ColorList!D17</f>
        <v>183</v>
      </c>
      <c r="B68" s="2" t="str">
        <f>ColorList!C17</f>
        <v>Sunset Orange</v>
      </c>
    </row>
    <row r="69" spans="1:2">
      <c r="A69" s="10">
        <f>ColorList!D37</f>
        <v>183</v>
      </c>
      <c r="B69" s="2" t="str">
        <f>ColorList!C37</f>
        <v>Ul Brown</v>
      </c>
    </row>
    <row r="70" spans="1:2">
      <c r="A70" s="10">
        <f>ColorList!D82</f>
        <v>183</v>
      </c>
      <c r="B70" s="2" t="str">
        <f>ColorList!C82</f>
        <v>Iris Purple</v>
      </c>
    </row>
    <row r="71" spans="1:2">
      <c r="A71" s="10">
        <f>ColorList!D31</f>
        <v>185</v>
      </c>
      <c r="B71" s="2" t="str">
        <f>ColorList!C31</f>
        <v>Gobbiebag Brown</v>
      </c>
    </row>
    <row r="72" spans="1:2">
      <c r="A72" s="10">
        <f>ColorList!D47</f>
        <v>187</v>
      </c>
      <c r="B72" s="2" t="str">
        <f>ColorList!C47</f>
        <v>Sylph Green</v>
      </c>
    </row>
    <row r="73" spans="1:2">
      <c r="A73" s="10">
        <f>ColorList!D41</f>
        <v>188</v>
      </c>
      <c r="B73" s="2" t="str">
        <f>ColorList!C41</f>
        <v>Coeurl Yellow</v>
      </c>
    </row>
    <row r="74" spans="1:2">
      <c r="A74" s="10">
        <f>ColorList!D27</f>
        <v>197</v>
      </c>
      <c r="B74" s="2" t="str">
        <f>ColorList!C27</f>
        <v>Pumpkin Orange</v>
      </c>
    </row>
    <row r="75" spans="1:2">
      <c r="A75" s="10">
        <f>ColorList!D23</f>
        <v>201</v>
      </c>
      <c r="B75" s="2" t="str">
        <f>ColorList!C23</f>
        <v>Cork Brown</v>
      </c>
    </row>
    <row r="76" spans="1:2">
      <c r="A76" s="10">
        <f>ColorList!D14</f>
        <v>204</v>
      </c>
      <c r="B76" s="2" t="str">
        <f>ColorList!C14</f>
        <v>Coral Pink</v>
      </c>
    </row>
    <row r="77" spans="1:2">
      <c r="A77" s="10">
        <f>ColorList!D35</f>
        <v>219</v>
      </c>
      <c r="B77" s="2" t="str">
        <f>ColorList!C35</f>
        <v>Chocobo Yellow</v>
      </c>
    </row>
    <row r="78" spans="1:2">
      <c r="A78" s="10">
        <f>ColorList!D38</f>
        <v>219</v>
      </c>
      <c r="B78" s="2" t="str">
        <f>ColorList!C38</f>
        <v>Desert Yellow</v>
      </c>
    </row>
    <row r="79" spans="1:2">
      <c r="A79" s="10">
        <f>ColorList!D85</f>
        <v>220</v>
      </c>
      <c r="B79" s="2" t="str">
        <f>ColorList!C85</f>
        <v>Colibri Pink</v>
      </c>
    </row>
    <row r="80" spans="1:2">
      <c r="A80" s="10">
        <f>ColorList!D2</f>
        <v>228</v>
      </c>
      <c r="B80" s="2" t="str">
        <f>ColorList!C2</f>
        <v>Snow White</v>
      </c>
    </row>
    <row r="81" spans="1:2">
      <c r="A81" s="10">
        <f>ColorList!D16</f>
        <v>228</v>
      </c>
      <c r="B81" s="2" t="str">
        <f>ColorList!C16</f>
        <v>Salmon Pink</v>
      </c>
    </row>
    <row r="82" spans="1:2">
      <c r="A82" s="10">
        <f>ColorList!D40</f>
        <v>228</v>
      </c>
      <c r="B82" s="2" t="str">
        <f>ColorList!C40</f>
        <v>Millioncorn Yellow</v>
      </c>
    </row>
    <row r="83" spans="1:2">
      <c r="A83" s="10">
        <f>ColorList!D8</f>
        <v>230</v>
      </c>
      <c r="B83" s="2" t="str">
        <f>ColorList!C8</f>
        <v>Rose Pink</v>
      </c>
    </row>
    <row r="84" spans="1:2">
      <c r="A84" s="10">
        <f>ColorList!D36</f>
        <v>235</v>
      </c>
      <c r="B84" s="2" t="str">
        <f>ColorList!C36</f>
        <v>Bone White</v>
      </c>
    </row>
    <row r="85" spans="1:2">
      <c r="A85" s="10">
        <f>ColorList!D42</f>
        <v>242</v>
      </c>
      <c r="B85" s="2" t="str">
        <f>ColorList!C42</f>
        <v>Cream Yellow</v>
      </c>
    </row>
    <row r="86" spans="1:2">
      <c r="A86" s="10">
        <f>ColorList!D39</f>
        <v>250</v>
      </c>
      <c r="B86" s="2" t="str">
        <f>ColorList!C39</f>
        <v>Honey Yellow</v>
      </c>
    </row>
    <row r="87" spans="1:2">
      <c r="A87" s="10">
        <f>ColorList!D84</f>
        <v>254</v>
      </c>
      <c r="B87" s="2" t="str">
        <f>ColorList!C84</f>
        <v>Lotus Pink</v>
      </c>
    </row>
  </sheetData>
  <autoFilter ref="A1:B1">
    <sortState ref="A2:B87">
      <sortCondition ref="A1"/>
    </sortState>
  </autoFilter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F41" sqref="F41"/>
    </sheetView>
  </sheetViews>
  <sheetFormatPr defaultRowHeight="15.75"/>
  <cols>
    <col min="1" max="1" width="9" style="10"/>
    <col min="2" max="16384" width="9" style="2"/>
  </cols>
  <sheetData>
    <row r="1" spans="1:2">
      <c r="A1" s="10" t="str">
        <f>ColorList!E1</f>
        <v>G</v>
      </c>
      <c r="B1" s="2" t="str">
        <f>ColorList!B1</f>
        <v>Color</v>
      </c>
    </row>
    <row r="2" spans="1:2">
      <c r="A2" s="10">
        <f>ColorList!E13</f>
        <v>21</v>
      </c>
      <c r="B2" s="2" t="str">
        <f>ColorList!C13</f>
        <v>Wine Red</v>
      </c>
    </row>
    <row r="3" spans="1:2">
      <c r="A3" s="10">
        <f>ColorList!E10</f>
        <v>23</v>
      </c>
      <c r="B3" s="2" t="str">
        <f>ColorList!C10</f>
        <v>Rolanberry Red</v>
      </c>
    </row>
    <row r="4" spans="1:2">
      <c r="A4" s="10">
        <f>ColorList!E76</f>
        <v>25</v>
      </c>
      <c r="B4" s="2" t="str">
        <f>ColorList!C76</f>
        <v>Midnight Blue</v>
      </c>
    </row>
    <row r="5" spans="1:2">
      <c r="A5" s="10">
        <f>ColorList!E11</f>
        <v>26</v>
      </c>
      <c r="B5" s="2" t="str">
        <f>ColorList!C11</f>
        <v>Dalamud Red</v>
      </c>
    </row>
    <row r="6" spans="1:2">
      <c r="A6" s="10">
        <f>ColorList!E70</f>
        <v>31</v>
      </c>
      <c r="B6" s="2" t="str">
        <f>ColorList!C70</f>
        <v>Ink Blue</v>
      </c>
    </row>
    <row r="7" spans="1:2">
      <c r="A7" s="10">
        <f>ColorList!E22</f>
        <v>33</v>
      </c>
      <c r="B7" s="2" t="str">
        <f>ColorList!C22</f>
        <v>Kobald Brown</v>
      </c>
    </row>
    <row r="8" spans="1:2">
      <c r="A8" s="10">
        <f>ColorList!E12</f>
        <v>34</v>
      </c>
      <c r="B8" s="2" t="str">
        <f>ColorList!C12</f>
        <v>Rust Red</v>
      </c>
    </row>
    <row r="9" spans="1:2">
      <c r="A9" s="10">
        <f>ColorList!E7</f>
        <v>41</v>
      </c>
      <c r="B9" s="2" t="str">
        <f>ColorList!C7</f>
        <v>Soot Black</v>
      </c>
    </row>
    <row r="10" spans="1:2">
      <c r="A10" s="10">
        <f>ColorList!E30</f>
        <v>41</v>
      </c>
      <c r="B10" s="2" t="str">
        <f>ColorList!C30</f>
        <v>Chestnut Brown</v>
      </c>
    </row>
    <row r="11" spans="1:2">
      <c r="A11" s="10">
        <f>ColorList!E74</f>
        <v>41</v>
      </c>
      <c r="B11" s="2" t="str">
        <f>ColorList!C74</f>
        <v>Void Blue</v>
      </c>
    </row>
    <row r="12" spans="1:2">
      <c r="A12" s="10">
        <f>ColorList!E58</f>
        <v>42</v>
      </c>
      <c r="B12" s="2" t="str">
        <f>ColorList!C58</f>
        <v>Deepwood Green</v>
      </c>
    </row>
    <row r="13" spans="1:2">
      <c r="A13" s="10">
        <f>ColorList!E83</f>
        <v>42</v>
      </c>
      <c r="B13" s="2" t="str">
        <f>ColorList!C83</f>
        <v>Grape Purple</v>
      </c>
    </row>
    <row r="14" spans="1:2">
      <c r="A14" s="10">
        <f>ColorList!E81</f>
        <v>44</v>
      </c>
      <c r="B14" s="2" t="str">
        <f>ColorList!C81</f>
        <v>Currant Purple</v>
      </c>
    </row>
    <row r="15" spans="1:2">
      <c r="A15" s="10">
        <f>ColorList!E21</f>
        <v>45</v>
      </c>
      <c r="B15" s="2" t="str">
        <f>ColorList!C21</f>
        <v>Russet Brown</v>
      </c>
    </row>
    <row r="16" spans="1:2">
      <c r="A16" s="10">
        <f>ColorList!E78</f>
        <v>45</v>
      </c>
      <c r="B16" s="2" t="str">
        <f>ColorList!C78</f>
        <v>Abyssal Blue</v>
      </c>
    </row>
    <row r="17" spans="1:2">
      <c r="A17" s="10">
        <f>ColorList!E75</f>
        <v>48</v>
      </c>
      <c r="B17" s="2" t="str">
        <f>ColorList!C75</f>
        <v>Royal Blue</v>
      </c>
    </row>
    <row r="18" spans="1:2">
      <c r="A18" s="10">
        <f>ColorList!E87</f>
        <v>48</v>
      </c>
      <c r="B18" s="2" t="str">
        <f>ColorList!C87</f>
        <v>Regal Purple</v>
      </c>
    </row>
    <row r="19" spans="1:2">
      <c r="A19" s="10">
        <f>ColorList!E34</f>
        <v>51</v>
      </c>
      <c r="B19" s="2" t="str">
        <f>ColorList!C34</f>
        <v>Loam Brown</v>
      </c>
    </row>
    <row r="20" spans="1:2">
      <c r="A20" s="10">
        <f>ColorList!E44</f>
        <v>51</v>
      </c>
      <c r="B20" s="2" t="str">
        <f>ColorList!C44</f>
        <v>Raisin Brown</v>
      </c>
    </row>
    <row r="21" spans="1:2">
      <c r="A21" s="10">
        <f>ColorList!E51</f>
        <v>54</v>
      </c>
      <c r="B21" s="2" t="str">
        <f>ColorList!C51</f>
        <v>Marsh Green</v>
      </c>
    </row>
    <row r="22" spans="1:2">
      <c r="A22" s="10">
        <f>ColorList!E77</f>
        <v>55</v>
      </c>
      <c r="B22" s="2" t="str">
        <f>ColorList!C77</f>
        <v>Shadow Blue</v>
      </c>
    </row>
    <row r="23" spans="1:2">
      <c r="A23" s="10">
        <f>ColorList!E69</f>
        <v>56</v>
      </c>
      <c r="B23" s="2" t="str">
        <f>ColorList!C69</f>
        <v>Woad Blue</v>
      </c>
    </row>
    <row r="24" spans="1:2">
      <c r="A24" s="10">
        <f>ColorList!E18</f>
        <v>57</v>
      </c>
      <c r="B24" s="2" t="str">
        <f>ColorList!C18</f>
        <v>Mesa Red</v>
      </c>
    </row>
    <row r="25" spans="1:2">
      <c r="A25" s="10">
        <f>ColorList!E15</f>
        <v>59</v>
      </c>
      <c r="B25" s="2" t="str">
        <f>ColorList!C15</f>
        <v>Blood Red</v>
      </c>
    </row>
    <row r="26" spans="1:2">
      <c r="A26" s="10">
        <f>ColorList!E20</f>
        <v>61</v>
      </c>
      <c r="B26" s="2" t="str">
        <f>ColorList!C20</f>
        <v>Chocolate Brown</v>
      </c>
    </row>
    <row r="27" spans="1:2">
      <c r="A27" s="10">
        <f>ColorList!E66</f>
        <v>61</v>
      </c>
      <c r="B27" s="2" t="str">
        <f>ColorList!C66</f>
        <v>Rhotano Blue</v>
      </c>
    </row>
    <row r="28" spans="1:2">
      <c r="A28" s="10">
        <f>ColorList!E73</f>
        <v>65</v>
      </c>
      <c r="B28" s="2" t="str">
        <f>ColorList!C73</f>
        <v>Storm Blue</v>
      </c>
    </row>
    <row r="29" spans="1:2">
      <c r="A29" s="10">
        <f>ColorList!E29</f>
        <v>66</v>
      </c>
      <c r="B29" s="2" t="str">
        <f>ColorList!C29</f>
        <v>Orchard Brown</v>
      </c>
    </row>
    <row r="30" spans="1:2">
      <c r="A30" s="10">
        <f>ColorList!E80</f>
        <v>69</v>
      </c>
      <c r="B30" s="2" t="str">
        <f>ColorList!C80</f>
        <v>Gloom Purple</v>
      </c>
    </row>
    <row r="31" spans="1:2">
      <c r="A31" s="10">
        <f>ColorList!E61</f>
        <v>70</v>
      </c>
      <c r="B31" s="2" t="str">
        <f>ColorList!C61</f>
        <v>Morbol Green</v>
      </c>
    </row>
    <row r="32" spans="1:2">
      <c r="A32" s="10">
        <f>ColorList!E6</f>
        <v>71</v>
      </c>
      <c r="B32" s="2" t="str">
        <f>ColorList!C6</f>
        <v>Charcoal Grey</v>
      </c>
    </row>
    <row r="33" spans="1:2">
      <c r="A33" s="10">
        <f>ColorList!E19</f>
        <v>75</v>
      </c>
      <c r="B33" s="2" t="str">
        <f>ColorList!C19</f>
        <v>Bark Brown</v>
      </c>
    </row>
    <row r="34" spans="1:2">
      <c r="A34" s="10">
        <f>ColorList!E54</f>
        <v>75</v>
      </c>
      <c r="B34" s="2" t="str">
        <f>ColorList!C54</f>
        <v>Hunter Green</v>
      </c>
    </row>
    <row r="35" spans="1:2">
      <c r="A35" s="10">
        <f>ColorList!E57</f>
        <v>77</v>
      </c>
      <c r="B35" s="2" t="str">
        <f>ColorList!C57</f>
        <v>Nophica Green</v>
      </c>
    </row>
    <row r="36" spans="1:2">
      <c r="A36" s="10">
        <f>ColorList!E33</f>
        <v>82</v>
      </c>
      <c r="B36" s="2" t="str">
        <f>ColorList!C33</f>
        <v>Mole Brown</v>
      </c>
    </row>
    <row r="37" spans="1:2">
      <c r="A37" s="10">
        <f>ColorList!E46</f>
        <v>82</v>
      </c>
      <c r="B37" s="2" t="str">
        <f>ColorList!C46</f>
        <v>Mud Green</v>
      </c>
    </row>
    <row r="38" spans="1:2">
      <c r="A38" s="10">
        <f>ColorList!E50</f>
        <v>82</v>
      </c>
      <c r="B38" s="2" t="str">
        <f>ColorList!C50</f>
        <v>Olive Green</v>
      </c>
    </row>
    <row r="39" spans="1:2">
      <c r="A39" s="10">
        <f>ColorList!E86</f>
        <v>82</v>
      </c>
      <c r="B39" s="2" t="str">
        <f>ColorList!C86</f>
        <v>Plum Pink</v>
      </c>
    </row>
    <row r="40" spans="1:2">
      <c r="A40" s="10">
        <f>ColorList!E68</f>
        <v>87</v>
      </c>
      <c r="B40" s="2" t="str">
        <f>ColorList!C68</f>
        <v>Ceruleum Blue</v>
      </c>
    </row>
    <row r="41" spans="1:2">
      <c r="A41" s="10">
        <f>ColorList!E28</f>
        <v>88</v>
      </c>
      <c r="B41" s="2" t="str">
        <f>ColorList!C28</f>
        <v>Acorn Brown</v>
      </c>
    </row>
    <row r="42" spans="1:2">
      <c r="A42" s="10">
        <f>ColorList!E72</f>
        <v>88</v>
      </c>
      <c r="B42" s="2" t="str">
        <f>ColorList!C72</f>
        <v>Othard Blue</v>
      </c>
    </row>
    <row r="43" spans="1:2">
      <c r="A43" s="10">
        <f>ColorList!E17</f>
        <v>92</v>
      </c>
      <c r="B43" s="2" t="str">
        <f>ColorList!C17</f>
        <v>Sunset Orange</v>
      </c>
    </row>
    <row r="44" spans="1:2">
      <c r="A44" s="10">
        <f>ColorList!E25</f>
        <v>92</v>
      </c>
      <c r="B44" s="2" t="str">
        <f>ColorList!C25</f>
        <v>Opo-opo Brown</v>
      </c>
    </row>
    <row r="45" spans="1:2">
      <c r="A45" s="10">
        <f>ColorList!E55</f>
        <v>99</v>
      </c>
      <c r="B45" s="2" t="str">
        <f>ColorList!C55</f>
        <v>Ochu Green</v>
      </c>
    </row>
    <row r="46" spans="1:2">
      <c r="A46" s="10">
        <f>ColorList!E5</f>
        <v>101</v>
      </c>
      <c r="B46" s="2" t="str">
        <f>ColorList!C5</f>
        <v>Slate Grey</v>
      </c>
    </row>
    <row r="47" spans="1:2">
      <c r="A47" s="10">
        <f>ColorList!E65</f>
        <v>104</v>
      </c>
      <c r="B47" s="2" t="str">
        <f>ColorList!C65</f>
        <v>Peacock Blue</v>
      </c>
    </row>
    <row r="48" spans="1:2">
      <c r="A48" s="10">
        <f>ColorList!E9</f>
        <v>105</v>
      </c>
      <c r="B48" s="2" t="str">
        <f>ColorList!C9</f>
        <v>Lilac Purple</v>
      </c>
    </row>
    <row r="49" spans="1:2">
      <c r="A49" s="10">
        <f>ColorList!E14</f>
        <v>108</v>
      </c>
      <c r="B49" s="2" t="str">
        <f>ColorList!C14</f>
        <v>Coral Pink</v>
      </c>
    </row>
    <row r="50" spans="1:2">
      <c r="A50" s="10">
        <f>ColorList!E24</f>
        <v>110</v>
      </c>
      <c r="B50" s="2" t="str">
        <f>ColorList!C24</f>
        <v>Qirim Brown</v>
      </c>
    </row>
    <row r="51" spans="1:2">
      <c r="A51" s="10">
        <f>ColorList!E60</f>
        <v>114</v>
      </c>
      <c r="B51" s="2" t="str">
        <f>ColorList!C60</f>
        <v>Turquoise Green</v>
      </c>
    </row>
    <row r="52" spans="1:2">
      <c r="A52" s="10">
        <f>ColorList!E48</f>
        <v>115</v>
      </c>
      <c r="B52" s="2" t="str">
        <f>ColorList!C48</f>
        <v>Moss Green</v>
      </c>
    </row>
    <row r="53" spans="1:2">
      <c r="A53" s="10">
        <f>ColorList!E27</f>
        <v>116</v>
      </c>
      <c r="B53" s="2" t="str">
        <f>ColorList!C27</f>
        <v>Pumpkin Orange</v>
      </c>
    </row>
    <row r="54" spans="1:2">
      <c r="A54" s="10">
        <f>ColorList!E56</f>
        <v>117</v>
      </c>
      <c r="B54" s="2" t="str">
        <f>ColorList!C56</f>
        <v>Adamantoise Green</v>
      </c>
    </row>
    <row r="55" spans="1:2">
      <c r="A55" s="10">
        <f>ColorList!E71</f>
        <v>124</v>
      </c>
      <c r="B55" s="2" t="str">
        <f>ColorList!C71</f>
        <v>Raptor Blue</v>
      </c>
    </row>
    <row r="56" spans="1:2">
      <c r="A56" s="10">
        <f>ColorList!E79</f>
        <v>128</v>
      </c>
      <c r="B56" s="2" t="str">
        <f>ColorList!C79</f>
        <v>Lavende Blue</v>
      </c>
    </row>
    <row r="57" spans="1:2">
      <c r="A57" s="10">
        <f>ColorList!E32</f>
        <v>129</v>
      </c>
      <c r="B57" s="2" t="str">
        <f>ColorList!C32</f>
        <v>Shale Brown</v>
      </c>
    </row>
    <row r="58" spans="1:2">
      <c r="A58" s="10">
        <f>ColorList!E64</f>
        <v>129</v>
      </c>
      <c r="B58" s="2" t="str">
        <f>ColorList!C64</f>
        <v>Seafog Blue</v>
      </c>
    </row>
    <row r="59" spans="1:2">
      <c r="A59" s="10">
        <f>ColorList!E53</f>
        <v>130</v>
      </c>
      <c r="B59" s="2" t="str">
        <f>ColorList!C53</f>
        <v>Cactuar Green</v>
      </c>
    </row>
    <row r="60" spans="1:2">
      <c r="A60" s="10">
        <f>ColorList!E43</f>
        <v>132</v>
      </c>
      <c r="B60" s="2" t="str">
        <f>ColorList!C43</f>
        <v>Halatali Yellow</v>
      </c>
    </row>
    <row r="61" spans="1:2">
      <c r="A61" s="10">
        <f>ColorList!E4</f>
        <v>135</v>
      </c>
      <c r="B61" s="2" t="str">
        <f>ColorList!C4</f>
        <v>Goobbue Grey</v>
      </c>
    </row>
    <row r="62" spans="1:2">
      <c r="A62" s="10">
        <f>ColorList!E26</f>
        <v>135</v>
      </c>
      <c r="B62" s="2" t="str">
        <f>ColorList!C26</f>
        <v>Aldgoat Brown</v>
      </c>
    </row>
    <row r="63" spans="1:2">
      <c r="A63" s="10">
        <f>ColorList!E41</f>
        <v>136</v>
      </c>
      <c r="B63" s="2" t="str">
        <f>ColorList!C41</f>
        <v>Coeurl Yellow</v>
      </c>
    </row>
    <row r="64" spans="1:2">
      <c r="A64" s="10">
        <f>ColorList!E23</f>
        <v>145</v>
      </c>
      <c r="B64" s="2" t="str">
        <f>ColorList!C23</f>
        <v>Cork Brown</v>
      </c>
    </row>
    <row r="65" spans="1:2">
      <c r="A65" s="10">
        <f>ColorList!E67</f>
        <v>155</v>
      </c>
      <c r="B65" s="2" t="str">
        <f>ColorList!C67</f>
        <v>Corpse Blue</v>
      </c>
    </row>
    <row r="66" spans="1:2">
      <c r="A66" s="10">
        <f>ColorList!E85</f>
        <v>155</v>
      </c>
      <c r="B66" s="2" t="str">
        <f>ColorList!C85</f>
        <v>Colibri Pink</v>
      </c>
    </row>
    <row r="67" spans="1:2">
      <c r="A67" s="10">
        <f>ColorList!E49</f>
        <v>156</v>
      </c>
      <c r="B67" s="2" t="str">
        <f>ColorList!C49</f>
        <v>Meadow Green</v>
      </c>
    </row>
    <row r="68" spans="1:2">
      <c r="A68" s="10">
        <f>ColorList!E40</f>
        <v>158</v>
      </c>
      <c r="B68" s="2" t="str">
        <f>ColorList!C40</f>
        <v>Millioncorn Yellow</v>
      </c>
    </row>
    <row r="69" spans="1:2">
      <c r="A69" s="10">
        <f>ColorList!E82</f>
        <v>158</v>
      </c>
      <c r="B69" s="2" t="str">
        <f>ColorList!C82</f>
        <v>Iris Purple</v>
      </c>
    </row>
    <row r="70" spans="1:2">
      <c r="A70" s="10">
        <f>ColorList!E8</f>
        <v>159</v>
      </c>
      <c r="B70" s="2" t="str">
        <f>ColorList!C8</f>
        <v>Rose Pink</v>
      </c>
    </row>
    <row r="71" spans="1:2">
      <c r="A71" s="10">
        <f>ColorList!E37</f>
        <v>163</v>
      </c>
      <c r="B71" s="2" t="str">
        <f>ColorList!C37</f>
        <v>Ul Brown</v>
      </c>
    </row>
    <row r="72" spans="1:2">
      <c r="A72" s="10">
        <f>ColorList!E31</f>
        <v>164</v>
      </c>
      <c r="B72" s="2" t="str">
        <f>ColorList!C31</f>
        <v>Gobbiebag Brown</v>
      </c>
    </row>
    <row r="73" spans="1:2">
      <c r="A73" s="10">
        <f>ColorList!E3</f>
        <v>168</v>
      </c>
      <c r="B73" s="2" t="str">
        <f>ColorList!C3</f>
        <v>Ash Grey</v>
      </c>
    </row>
    <row r="74" spans="1:2">
      <c r="A74" s="10">
        <f>ColorList!E16</f>
        <v>170</v>
      </c>
      <c r="B74" s="2" t="str">
        <f>ColorList!C16</f>
        <v>Salmon Pink</v>
      </c>
    </row>
    <row r="75" spans="1:2">
      <c r="A75" s="10">
        <f>ColorList!E45</f>
        <v>176</v>
      </c>
      <c r="B75" s="2" t="str">
        <f>ColorList!C45</f>
        <v>Lime Green</v>
      </c>
    </row>
    <row r="76" spans="1:2">
      <c r="A76" s="10">
        <f>ColorList!E63</f>
        <v>176</v>
      </c>
      <c r="B76" s="2" t="str">
        <f>ColorList!C63</f>
        <v>Sky Blue</v>
      </c>
    </row>
    <row r="77" spans="1:2">
      <c r="A77" s="10">
        <f>ColorList!E35</f>
        <v>180</v>
      </c>
      <c r="B77" s="2" t="str">
        <f>ColorList!C35</f>
        <v>Chocobo Yellow</v>
      </c>
    </row>
    <row r="78" spans="1:2">
      <c r="A78" s="10">
        <f>ColorList!E38</f>
        <v>180</v>
      </c>
      <c r="B78" s="2" t="str">
        <f>ColorList!C38</f>
        <v>Desert Yellow</v>
      </c>
    </row>
    <row r="79" spans="1:2">
      <c r="A79" s="10">
        <f>ColorList!E52</f>
        <v>181</v>
      </c>
      <c r="B79" s="2" t="str">
        <f>ColorList!C52</f>
        <v>Apple Green</v>
      </c>
    </row>
    <row r="80" spans="1:2">
      <c r="A80" s="10">
        <f>ColorList!E47</f>
        <v>187</v>
      </c>
      <c r="B80" s="2" t="str">
        <f>ColorList!C47</f>
        <v>Sylph Green</v>
      </c>
    </row>
    <row r="81" spans="1:2">
      <c r="A81" s="10">
        <f>ColorList!E59</f>
        <v>189</v>
      </c>
      <c r="B81" s="2" t="str">
        <f>ColorList!C59</f>
        <v>Celeste Green</v>
      </c>
    </row>
    <row r="82" spans="1:2">
      <c r="A82" s="10">
        <f>ColorList!E62</f>
        <v>196</v>
      </c>
      <c r="B82" s="2" t="str">
        <f>ColorList!C62</f>
        <v>Ice Blue</v>
      </c>
    </row>
    <row r="83" spans="1:2">
      <c r="A83" s="10">
        <f>ColorList!E39</f>
        <v>198</v>
      </c>
      <c r="B83" s="2" t="str">
        <f>ColorList!C39</f>
        <v>Honey Yellow</v>
      </c>
    </row>
    <row r="84" spans="1:2">
      <c r="A84" s="10">
        <f>ColorList!E84</f>
        <v>206</v>
      </c>
      <c r="B84" s="2" t="str">
        <f>ColorList!C84</f>
        <v>Lotus Pink</v>
      </c>
    </row>
    <row r="85" spans="1:2">
      <c r="A85" s="10">
        <f>ColorList!E36</f>
        <v>211</v>
      </c>
      <c r="B85" s="2" t="str">
        <f>ColorList!C36</f>
        <v>Bone White</v>
      </c>
    </row>
    <row r="86" spans="1:2">
      <c r="A86" s="10">
        <f>ColorList!E42</f>
        <v>215</v>
      </c>
      <c r="B86" s="2" t="str">
        <f>ColorList!C42</f>
        <v>Cream Yellow</v>
      </c>
    </row>
    <row r="87" spans="1:2">
      <c r="A87" s="10">
        <f>ColorList!E2</f>
        <v>223</v>
      </c>
      <c r="B87" s="2" t="str">
        <f>ColorList!C2</f>
        <v>Snow White</v>
      </c>
    </row>
  </sheetData>
  <autoFilter ref="A1:B1">
    <sortState ref="A2:B87">
      <sortCondition ref="A1"/>
    </sortState>
  </autoFilter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A18" sqref="A18"/>
    </sheetView>
  </sheetViews>
  <sheetFormatPr defaultRowHeight="15.75"/>
  <cols>
    <col min="1" max="1" width="9" style="10"/>
    <col min="2" max="16384" width="9" style="2"/>
  </cols>
  <sheetData>
    <row r="1" spans="1:2">
      <c r="A1" s="10" t="str">
        <f>ColorList!F1</f>
        <v>B</v>
      </c>
      <c r="B1" s="2" t="str">
        <f>ColorList!B1</f>
        <v>Color</v>
      </c>
    </row>
    <row r="2" spans="1:2">
      <c r="A2" s="10">
        <f>ColorList!F41</f>
        <v>4</v>
      </c>
      <c r="B2" s="2" t="str">
        <f>ColorList!C41</f>
        <v>Coeurl Yellow</v>
      </c>
    </row>
    <row r="3" spans="1:2">
      <c r="A3" s="10">
        <f>ColorList!F18</f>
        <v>6</v>
      </c>
      <c r="B3" s="2" t="str">
        <f>ColorList!C18</f>
        <v>Mesa Red</v>
      </c>
    </row>
    <row r="4" spans="1:2">
      <c r="A4" s="10">
        <f>ColorList!F12</f>
        <v>7</v>
      </c>
      <c r="B4" s="2" t="str">
        <f>ColorList!C12</f>
        <v>Rust Red</v>
      </c>
    </row>
    <row r="5" spans="1:2">
      <c r="A5" s="10">
        <f>ColorList!F30</f>
        <v>13</v>
      </c>
      <c r="B5" s="2" t="str">
        <f>ColorList!C30</f>
        <v>Chestnut Brown</v>
      </c>
    </row>
    <row r="6" spans="1:2">
      <c r="A6" s="10">
        <f>ColorList!F13</f>
        <v>17</v>
      </c>
      <c r="B6" s="2" t="str">
        <f>ColorList!C13</f>
        <v>Wine Red</v>
      </c>
    </row>
    <row r="7" spans="1:2">
      <c r="A7" s="10">
        <f>ColorList!F44</f>
        <v>17</v>
      </c>
      <c r="B7" s="2" t="str">
        <f>ColorList!C44</f>
        <v>Raisin Brown</v>
      </c>
    </row>
    <row r="8" spans="1:2">
      <c r="A8" s="10">
        <f>ColorList!F29</f>
        <v>22</v>
      </c>
      <c r="B8" s="2" t="str">
        <f>ColorList!C29</f>
        <v>Orchard Brown</v>
      </c>
    </row>
    <row r="9" spans="1:2">
      <c r="A9" s="10">
        <f>ColorList!F11</f>
        <v>26</v>
      </c>
      <c r="B9" s="2" t="str">
        <f>ColorList!C11</f>
        <v>Dalamud Red</v>
      </c>
    </row>
    <row r="10" spans="1:2">
      <c r="A10" s="10">
        <f>ColorList!F22</f>
        <v>27</v>
      </c>
      <c r="B10" s="2" t="str">
        <f>ColorList!C22</f>
        <v>Kobald Brown</v>
      </c>
    </row>
    <row r="11" spans="1:2">
      <c r="A11" s="10">
        <f>ColorList!F28</f>
        <v>27</v>
      </c>
      <c r="B11" s="2" t="str">
        <f>ColorList!C28</f>
        <v>Acorn Brown</v>
      </c>
    </row>
    <row r="12" spans="1:2">
      <c r="A12" s="10">
        <f>ColorList!F21</f>
        <v>31</v>
      </c>
      <c r="B12" s="2" t="str">
        <f>ColorList!C21</f>
        <v>Russet Brown</v>
      </c>
    </row>
    <row r="13" spans="1:2">
      <c r="A13" s="10">
        <f>ColorList!F51</f>
        <v>33</v>
      </c>
      <c r="B13" s="2" t="str">
        <f>ColorList!C51</f>
        <v>Marsh Green</v>
      </c>
    </row>
    <row r="14" spans="1:2">
      <c r="A14" s="10">
        <f>ColorList!F58</f>
        <v>33</v>
      </c>
      <c r="B14" s="2" t="str">
        <f>ColorList!C58</f>
        <v>Deepwood Green</v>
      </c>
    </row>
    <row r="15" spans="1:2">
      <c r="A15" s="10">
        <f>ColorList!F7</f>
        <v>35</v>
      </c>
      <c r="B15" s="2" t="str">
        <f>ColorList!C7</f>
        <v>Soot Black</v>
      </c>
    </row>
    <row r="16" spans="1:2">
      <c r="A16" s="10">
        <f>ColorList!F48</f>
        <v>35</v>
      </c>
      <c r="B16" s="2" t="str">
        <f>ColorList!C48</f>
        <v>Moss Green</v>
      </c>
    </row>
    <row r="17" spans="1:2">
      <c r="A17" s="10">
        <f>ColorList!F20</f>
        <v>36</v>
      </c>
      <c r="B17" s="2" t="str">
        <f>ColorList!C20</f>
        <v>Chocolate Brown</v>
      </c>
    </row>
    <row r="18" spans="1:2">
      <c r="A18" s="10">
        <f>ColorList!F27</f>
        <v>36</v>
      </c>
      <c r="B18" s="2" t="str">
        <f>ColorList!C27</f>
        <v>Pumpkin Orange</v>
      </c>
    </row>
    <row r="19" spans="1:2">
      <c r="A19" s="10">
        <f>ColorList!F15</f>
        <v>39</v>
      </c>
      <c r="B19" s="2" t="str">
        <f>ColorList!C15</f>
        <v>Blood Red</v>
      </c>
    </row>
    <row r="20" spans="1:2">
      <c r="A20" s="10">
        <f>ColorList!F70</f>
        <v>39</v>
      </c>
      <c r="B20" s="2" t="str">
        <f>ColorList!C70</f>
        <v>Ink Blue</v>
      </c>
    </row>
    <row r="21" spans="1:2">
      <c r="A21" s="10">
        <f>ColorList!F10</f>
        <v>41</v>
      </c>
      <c r="B21" s="2" t="str">
        <f>ColorList!C10</f>
        <v>Rolanberry Red</v>
      </c>
    </row>
    <row r="22" spans="1:2">
      <c r="A22" s="10">
        <f>ColorList!F34</f>
        <v>41</v>
      </c>
      <c r="B22" s="2" t="str">
        <f>ColorList!C34</f>
        <v>Loam Brown</v>
      </c>
    </row>
    <row r="23" spans="1:2">
      <c r="A23" s="10">
        <f>ColorList!F39</f>
        <v>43</v>
      </c>
      <c r="B23" s="2" t="str">
        <f>ColorList!C39</f>
        <v>Honey Yellow</v>
      </c>
    </row>
    <row r="24" spans="1:2">
      <c r="A24" s="10">
        <f>ColorList!F54</f>
        <v>44</v>
      </c>
      <c r="B24" s="2" t="str">
        <f>ColorList!C54</f>
        <v>Hunter Green</v>
      </c>
    </row>
    <row r="25" spans="1:2">
      <c r="A25" s="10">
        <f>ColorList!F17</f>
        <v>45</v>
      </c>
      <c r="B25" s="2" t="str">
        <f>ColorList!C17</f>
        <v>Sunset Orange</v>
      </c>
    </row>
    <row r="26" spans="1:2">
      <c r="A26" s="10">
        <f>ColorList!F25</f>
        <v>45</v>
      </c>
      <c r="B26" s="2" t="str">
        <f>ColorList!C25</f>
        <v>Opo-opo Brown</v>
      </c>
    </row>
    <row r="27" spans="1:2">
      <c r="A27" s="10">
        <f>ColorList!F43</f>
        <v>48</v>
      </c>
      <c r="B27" s="2" t="str">
        <f>ColorList!C43</f>
        <v>Halatali Yellow</v>
      </c>
    </row>
    <row r="28" spans="1:2">
      <c r="A28" s="10">
        <f>ColorList!F46</f>
        <v>48</v>
      </c>
      <c r="B28" s="2" t="str">
        <f>ColorList!C46</f>
        <v>Mud Green</v>
      </c>
    </row>
    <row r="29" spans="1:2">
      <c r="A29" s="10">
        <f>ColorList!F50</f>
        <v>50</v>
      </c>
      <c r="B29" s="2" t="str">
        <f>ColorList!C50</f>
        <v>Olive Green</v>
      </c>
    </row>
    <row r="30" spans="1:2">
      <c r="A30" s="10">
        <f>ColorList!F40</f>
        <v>52</v>
      </c>
      <c r="B30" s="2" t="str">
        <f>ColorList!C40</f>
        <v>Millioncorn Yellow</v>
      </c>
    </row>
    <row r="31" spans="1:2">
      <c r="A31" s="10">
        <f>ColorList!F19</f>
        <v>55</v>
      </c>
      <c r="B31" s="2" t="str">
        <f>ColorList!C19</f>
        <v>Bark Brown</v>
      </c>
    </row>
    <row r="32" spans="1:2">
      <c r="A32" s="10">
        <f>ColorList!F76</f>
        <v>55</v>
      </c>
      <c r="B32" s="2" t="str">
        <f>ColorList!C76</f>
        <v>Midnight Blue</v>
      </c>
    </row>
    <row r="33" spans="1:2">
      <c r="A33" s="10">
        <f>ColorList!F55</f>
        <v>57</v>
      </c>
      <c r="B33" s="2" t="str">
        <f>ColorList!C55</f>
        <v>Ochu Green</v>
      </c>
    </row>
    <row r="34" spans="1:2">
      <c r="A34" s="10">
        <f>ColorList!F81</f>
        <v>59</v>
      </c>
      <c r="B34" s="2" t="str">
        <f>ColorList!C81</f>
        <v>Currant Purple</v>
      </c>
    </row>
    <row r="35" spans="1:2">
      <c r="A35" s="10">
        <f>ColorList!F57</f>
        <v>60</v>
      </c>
      <c r="B35" s="2" t="str">
        <f>ColorList!C57</f>
        <v>Nophica Green</v>
      </c>
    </row>
    <row r="36" spans="1:2">
      <c r="A36" s="10">
        <f>ColorList!F83</f>
        <v>61</v>
      </c>
      <c r="B36" s="2" t="str">
        <f>ColorList!C83</f>
        <v>Grape Purple</v>
      </c>
    </row>
    <row r="37" spans="1:2">
      <c r="A37" s="10">
        <f>ColorList!F24</f>
        <v>63</v>
      </c>
      <c r="B37" s="2" t="str">
        <f>ColorList!C24</f>
        <v>Qirim Brown</v>
      </c>
    </row>
    <row r="38" spans="1:2">
      <c r="A38" s="10">
        <f>ColorList!F53</f>
        <v>65</v>
      </c>
      <c r="B38" s="2" t="str">
        <f>ColorList!C53</f>
        <v>Cactuar Green</v>
      </c>
    </row>
    <row r="39" spans="1:2">
      <c r="A39" s="10">
        <f>ColorList!F6</f>
        <v>66</v>
      </c>
      <c r="B39" s="2" t="str">
        <f>ColorList!C6</f>
        <v>Charcoal Grey</v>
      </c>
    </row>
    <row r="40" spans="1:2">
      <c r="A40" s="10">
        <f>ColorList!F74</f>
        <v>68</v>
      </c>
      <c r="B40" s="2" t="str">
        <f>ColorList!C74</f>
        <v>Void Blue</v>
      </c>
    </row>
    <row r="41" spans="1:2">
      <c r="A41" s="10">
        <f>ColorList!F33</f>
        <v>69</v>
      </c>
      <c r="B41" s="2" t="str">
        <f>ColorList!C33</f>
        <v>Mole Brown</v>
      </c>
    </row>
    <row r="42" spans="1:2">
      <c r="A42" s="10">
        <f>ColorList!F61</f>
        <v>70</v>
      </c>
      <c r="B42" s="2" t="str">
        <f>ColorList!C61</f>
        <v>Morbol Green</v>
      </c>
    </row>
    <row r="43" spans="1:2">
      <c r="A43" s="10">
        <f>ColorList!F77</f>
        <v>71</v>
      </c>
      <c r="B43" s="2" t="str">
        <f>ColorList!C77</f>
        <v>Shadow Blue</v>
      </c>
    </row>
    <row r="44" spans="1:2">
      <c r="A44" s="10">
        <f>ColorList!F87</f>
        <v>78</v>
      </c>
      <c r="B44" s="2" t="str">
        <f>ColorList!C87</f>
        <v>Regal Purple</v>
      </c>
    </row>
    <row r="45" spans="1:2">
      <c r="A45" s="10">
        <f>ColorList!F69</f>
        <v>81</v>
      </c>
      <c r="B45" s="2" t="str">
        <f>ColorList!C69</f>
        <v>Woad Blue</v>
      </c>
    </row>
    <row r="46" spans="1:2">
      <c r="A46" s="10">
        <f>ColorList!F45</f>
        <v>84</v>
      </c>
      <c r="B46" s="2" t="str">
        <f>ColorList!C45</f>
        <v>Lime Green</v>
      </c>
    </row>
    <row r="47" spans="1:2">
      <c r="A47" s="10">
        <f>ColorList!F66</f>
        <v>84</v>
      </c>
      <c r="B47" s="2" t="str">
        <f>ColorList!C66</f>
        <v>Rhotano Blue</v>
      </c>
    </row>
    <row r="48" spans="1:2">
      <c r="A48" s="10">
        <f>ColorList!F23</f>
        <v>86</v>
      </c>
      <c r="B48" s="2" t="str">
        <f>ColorList!C23</f>
        <v>Cork Brown</v>
      </c>
    </row>
    <row r="49" spans="1:2">
      <c r="A49" s="10">
        <f>ColorList!F35</f>
        <v>87</v>
      </c>
      <c r="B49" s="2" t="str">
        <f>ColorList!C35</f>
        <v>Chocobo Yellow</v>
      </c>
    </row>
    <row r="50" spans="1:2">
      <c r="A50" s="10">
        <f>ColorList!F38</f>
        <v>87</v>
      </c>
      <c r="B50" s="2" t="str">
        <f>ColorList!C38</f>
        <v>Desert Yellow</v>
      </c>
    </row>
    <row r="51" spans="1:2">
      <c r="A51" s="10">
        <f>ColorList!F78</f>
        <v>87</v>
      </c>
      <c r="B51" s="2" t="str">
        <f>ColorList!C78</f>
        <v>Abyssal Blue</v>
      </c>
    </row>
    <row r="52" spans="1:2">
      <c r="A52" s="10">
        <f>ColorList!F56</f>
        <v>88</v>
      </c>
      <c r="B52" s="2" t="str">
        <f>ColorList!C56</f>
        <v>Adamantoise Green</v>
      </c>
    </row>
    <row r="53" spans="1:2">
      <c r="A53" s="10">
        <f>ColorList!F26</f>
        <v>92</v>
      </c>
      <c r="B53" s="2" t="str">
        <f>ColorList!C26</f>
        <v>Aldgoat Brown</v>
      </c>
    </row>
    <row r="54" spans="1:2">
      <c r="A54" s="10">
        <f>ColorList!F14</f>
        <v>94</v>
      </c>
      <c r="B54" s="2" t="str">
        <f>ColorList!C14</f>
        <v>Coral Pink</v>
      </c>
    </row>
    <row r="55" spans="1:2">
      <c r="A55" s="10">
        <f>ColorList!F80</f>
        <v>96</v>
      </c>
      <c r="B55" s="2" t="str">
        <f>ColorList!C80</f>
        <v>Gloom Purple</v>
      </c>
    </row>
    <row r="56" spans="1:2">
      <c r="A56" s="10">
        <f>ColorList!F49</f>
        <v>99</v>
      </c>
      <c r="B56" s="2" t="str">
        <f>ColorList!C49</f>
        <v>Meadow Green</v>
      </c>
    </row>
    <row r="57" spans="1:2">
      <c r="A57" s="10">
        <f>ColorList!F5</f>
        <v>101</v>
      </c>
      <c r="B57" s="2" t="str">
        <f>ColorList!C5</f>
        <v>Slate Grey</v>
      </c>
    </row>
    <row r="58" spans="1:2">
      <c r="A58" s="10">
        <f>ColorList!F52</f>
        <v>101</v>
      </c>
      <c r="B58" s="2" t="str">
        <f>ColorList!C52</f>
        <v>Apple Green</v>
      </c>
    </row>
    <row r="59" spans="1:2">
      <c r="A59" s="10">
        <f>ColorList!F68</f>
        <v>102</v>
      </c>
      <c r="B59" s="2" t="str">
        <f>ColorList!C68</f>
        <v>Ceruleum Blue</v>
      </c>
    </row>
    <row r="60" spans="1:2">
      <c r="A60" s="10">
        <f>ColorList!F75</f>
        <v>103</v>
      </c>
      <c r="B60" s="2" t="str">
        <f>ColorList!C75</f>
        <v>Royal Blue</v>
      </c>
    </row>
    <row r="61" spans="1:2">
      <c r="A61" s="10">
        <f>ColorList!F9</f>
        <v>105</v>
      </c>
      <c r="B61" s="2" t="str">
        <f>ColorList!C9</f>
        <v>Lilac Purple</v>
      </c>
    </row>
    <row r="62" spans="1:2">
      <c r="A62" s="10">
        <f>ColorList!F32</f>
        <v>108</v>
      </c>
      <c r="B62" s="2" t="str">
        <f>ColorList!C32</f>
        <v>Shale Brown</v>
      </c>
    </row>
    <row r="63" spans="1:2">
      <c r="A63" s="10">
        <f>ColorList!F86</f>
        <v>108</v>
      </c>
      <c r="B63" s="2" t="str">
        <f>ColorList!C86</f>
        <v>Plum Pink</v>
      </c>
    </row>
    <row r="64" spans="1:2">
      <c r="A64" s="10">
        <f>ColorList!F37</f>
        <v>112</v>
      </c>
      <c r="B64" s="2" t="str">
        <f>ColorList!C37</f>
        <v>Ul Brown</v>
      </c>
    </row>
    <row r="65" spans="1:2">
      <c r="A65" s="10">
        <f>ColorList!F42</f>
        <v>112</v>
      </c>
      <c r="B65" s="2" t="str">
        <f>ColorList!C42</f>
        <v>Cream Yellow</v>
      </c>
    </row>
    <row r="66" spans="1:2">
      <c r="A66" s="10">
        <f>ColorList!F60</f>
        <v>114</v>
      </c>
      <c r="B66" s="2" t="str">
        <f>ColorList!C60</f>
        <v>Turquoise Green</v>
      </c>
    </row>
    <row r="67" spans="1:2">
      <c r="A67" s="10">
        <f>ColorList!F73</f>
        <v>114</v>
      </c>
      <c r="B67" s="2" t="str">
        <f>ColorList!C73</f>
        <v>Storm Blue</v>
      </c>
    </row>
    <row r="68" spans="1:2">
      <c r="A68" s="10">
        <f>ColorList!F4</f>
        <v>132</v>
      </c>
      <c r="B68" s="2" t="str">
        <f>ColorList!C4</f>
        <v>Goobbue Grey</v>
      </c>
    </row>
    <row r="69" spans="1:2">
      <c r="A69" s="10">
        <f>ColorList!F65</f>
        <v>134</v>
      </c>
      <c r="B69" s="2" t="str">
        <f>ColorList!C65</f>
        <v>Peacock Blue</v>
      </c>
    </row>
    <row r="70" spans="1:2">
      <c r="A70" s="10">
        <f>ColorList!F31</f>
        <v>137</v>
      </c>
      <c r="B70" s="2" t="str">
        <f>ColorList!C31</f>
        <v>Gobbiebag Brown</v>
      </c>
    </row>
    <row r="71" spans="1:2">
      <c r="A71" s="10">
        <f>ColorList!F72</f>
        <v>137</v>
      </c>
      <c r="B71" s="2" t="str">
        <f>ColorList!C72</f>
        <v>Othard Blue</v>
      </c>
    </row>
    <row r="72" spans="1:2">
      <c r="A72" s="10">
        <f>ColorList!F16</f>
        <v>138</v>
      </c>
      <c r="B72" s="2" t="str">
        <f>ColorList!C16</f>
        <v>Salmon Pink</v>
      </c>
    </row>
    <row r="73" spans="1:2">
      <c r="A73" s="10">
        <f>ColorList!F47</f>
        <v>138</v>
      </c>
      <c r="B73" s="2" t="str">
        <f>ColorList!C47</f>
        <v>Sylph Green</v>
      </c>
    </row>
    <row r="74" spans="1:2">
      <c r="A74" s="10">
        <f>ColorList!F8</f>
        <v>150</v>
      </c>
      <c r="B74" s="2" t="str">
        <f>ColorList!C8</f>
        <v>Rose Pink</v>
      </c>
    </row>
    <row r="75" spans="1:2">
      <c r="A75" s="10">
        <f>ColorList!F36</f>
        <v>160</v>
      </c>
      <c r="B75" s="2" t="str">
        <f>ColorList!C36</f>
        <v>Bone White</v>
      </c>
    </row>
    <row r="76" spans="1:2">
      <c r="A76" s="10">
        <f>ColorList!F64</f>
        <v>160</v>
      </c>
      <c r="B76" s="2" t="str">
        <f>ColorList!C64</f>
        <v>Seafog Blue</v>
      </c>
    </row>
    <row r="77" spans="1:2">
      <c r="A77" s="10">
        <f>ColorList!F3</f>
        <v>162</v>
      </c>
      <c r="B77" s="2" t="str">
        <f>ColorList!C3</f>
        <v>Ash Grey</v>
      </c>
    </row>
    <row r="78" spans="1:2">
      <c r="A78" s="10">
        <f>ColorList!F67</f>
        <v>172</v>
      </c>
      <c r="B78" s="2" t="str">
        <f>ColorList!C67</f>
        <v>Corpse Blue</v>
      </c>
    </row>
    <row r="79" spans="1:2">
      <c r="A79" s="10">
        <f>ColorList!F79</f>
        <v>175</v>
      </c>
      <c r="B79" s="2" t="str">
        <f>ColorList!C79</f>
        <v>Lavende Blue</v>
      </c>
    </row>
    <row r="80" spans="1:2">
      <c r="A80" s="10">
        <f>ColorList!F59</f>
        <v>185</v>
      </c>
      <c r="B80" s="2" t="str">
        <f>ColorList!C59</f>
        <v>Celeste Green</v>
      </c>
    </row>
    <row r="81" spans="1:2">
      <c r="A81" s="10">
        <f>ColorList!F71</f>
        <v>188</v>
      </c>
      <c r="B81" s="2" t="str">
        <f>ColorList!C71</f>
        <v>Raptor Blue</v>
      </c>
    </row>
    <row r="82" spans="1:2">
      <c r="A82" s="10">
        <f>ColorList!F82</f>
        <v>188</v>
      </c>
      <c r="B82" s="2" t="str">
        <f>ColorList!C82</f>
        <v>Iris Purple</v>
      </c>
    </row>
    <row r="83" spans="1:2">
      <c r="A83" s="10">
        <f>ColorList!F85</f>
        <v>202</v>
      </c>
      <c r="B83" s="2" t="str">
        <f>ColorList!C85</f>
        <v>Colibri Pink</v>
      </c>
    </row>
    <row r="84" spans="1:2">
      <c r="A84" s="10">
        <f>ColorList!F62</f>
        <v>206</v>
      </c>
      <c r="B84" s="2" t="str">
        <f>ColorList!C62</f>
        <v>Ice Blue</v>
      </c>
    </row>
    <row r="85" spans="1:2">
      <c r="A85" s="10">
        <f>ColorList!F2</f>
        <v>208</v>
      </c>
      <c r="B85" s="2" t="str">
        <f>ColorList!C2</f>
        <v>Snow White</v>
      </c>
    </row>
    <row r="86" spans="1:2">
      <c r="A86" s="10">
        <f>ColorList!F63</f>
        <v>210</v>
      </c>
      <c r="B86" s="2" t="str">
        <f>ColorList!C63</f>
        <v>Sky Blue</v>
      </c>
    </row>
    <row r="87" spans="1:2">
      <c r="A87" s="10">
        <f>ColorList!F84</f>
        <v>245</v>
      </c>
      <c r="B87" s="2" t="str">
        <f>ColorList!C84</f>
        <v>Lotus Pink</v>
      </c>
    </row>
  </sheetData>
  <autoFilter ref="A1:B1">
    <sortState ref="A2:B87">
      <sortCondition ref="A1"/>
    </sortState>
  </autoFilter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G35" sqref="G35"/>
    </sheetView>
  </sheetViews>
  <sheetFormatPr defaultRowHeight="13.5"/>
  <sheetData>
    <row r="1" spans="1:2" ht="15.75">
      <c r="A1" s="10" t="str">
        <f>ColorList!D1</f>
        <v>R</v>
      </c>
      <c r="B1" s="2" t="str">
        <f>ColorList!B1</f>
        <v>Color</v>
      </c>
    </row>
    <row r="2" spans="1:2" ht="15.75">
      <c r="A2" s="10">
        <f>ColorList!D84</f>
        <v>254</v>
      </c>
      <c r="B2" s="2" t="str">
        <f>ColorList!C84</f>
        <v>Lotus Pink</v>
      </c>
    </row>
    <row r="3" spans="1:2" ht="15.75">
      <c r="A3" s="10">
        <f>ColorList!D39</f>
        <v>250</v>
      </c>
      <c r="B3" s="2" t="str">
        <f>ColorList!C39</f>
        <v>Honey Yellow</v>
      </c>
    </row>
    <row r="4" spans="1:2" ht="15.75">
      <c r="A4" s="10">
        <f>ColorList!D42</f>
        <v>242</v>
      </c>
      <c r="B4" s="2" t="str">
        <f>ColorList!C42</f>
        <v>Cream Yellow</v>
      </c>
    </row>
    <row r="5" spans="1:2" ht="15.75">
      <c r="A5" s="10">
        <f>ColorList!D36</f>
        <v>235</v>
      </c>
      <c r="B5" s="2" t="str">
        <f>ColorList!C36</f>
        <v>Bone White</v>
      </c>
    </row>
    <row r="6" spans="1:2" ht="15.75">
      <c r="A6" s="10">
        <f>ColorList!D8</f>
        <v>230</v>
      </c>
      <c r="B6" s="2" t="str">
        <f>ColorList!C8</f>
        <v>Rose Pink</v>
      </c>
    </row>
    <row r="7" spans="1:2" ht="15.75">
      <c r="A7" s="10">
        <f>ColorList!D2</f>
        <v>228</v>
      </c>
      <c r="B7" s="2" t="str">
        <f>ColorList!C2</f>
        <v>Snow White</v>
      </c>
    </row>
    <row r="8" spans="1:2" ht="15.75">
      <c r="A8" s="10">
        <f>ColorList!D16</f>
        <v>228</v>
      </c>
      <c r="B8" s="2" t="str">
        <f>ColorList!C16</f>
        <v>Salmon Pink</v>
      </c>
    </row>
    <row r="9" spans="1:2" ht="15.75">
      <c r="A9" s="10">
        <f>ColorList!D40</f>
        <v>228</v>
      </c>
      <c r="B9" s="2" t="str">
        <f>ColorList!C40</f>
        <v>Millioncorn Yellow</v>
      </c>
    </row>
    <row r="10" spans="1:2" ht="15.75">
      <c r="A10" s="10">
        <f>ColorList!D85</f>
        <v>220</v>
      </c>
      <c r="B10" s="2" t="str">
        <f>ColorList!C85</f>
        <v>Colibri Pink</v>
      </c>
    </row>
    <row r="11" spans="1:2" ht="15.75">
      <c r="A11" s="10">
        <f>ColorList!D35</f>
        <v>219</v>
      </c>
      <c r="B11" s="2" t="str">
        <f>ColorList!C35</f>
        <v>Chocobo Yellow</v>
      </c>
    </row>
    <row r="12" spans="1:2" ht="15.75">
      <c r="A12" s="10">
        <f>ColorList!D38</f>
        <v>219</v>
      </c>
      <c r="B12" s="2" t="str">
        <f>ColorList!C38</f>
        <v>Desert Yellow</v>
      </c>
    </row>
    <row r="13" spans="1:2" ht="15.75">
      <c r="A13" s="10">
        <f>ColorList!D14</f>
        <v>204</v>
      </c>
      <c r="B13" s="2" t="str">
        <f>ColorList!C14</f>
        <v>Coral Pink</v>
      </c>
    </row>
    <row r="14" spans="1:2" ht="15.75">
      <c r="A14" s="10">
        <f>ColorList!D23</f>
        <v>201</v>
      </c>
      <c r="B14" s="2" t="str">
        <f>ColorList!C23</f>
        <v>Cork Brown</v>
      </c>
    </row>
    <row r="15" spans="1:2" ht="15.75">
      <c r="A15" s="10">
        <f>ColorList!D27</f>
        <v>197</v>
      </c>
      <c r="B15" s="2" t="str">
        <f>ColorList!C27</f>
        <v>Pumpkin Orange</v>
      </c>
    </row>
    <row r="16" spans="1:2" ht="15.75">
      <c r="A16" s="10">
        <f>ColorList!D41</f>
        <v>188</v>
      </c>
      <c r="B16" s="2" t="str">
        <f>ColorList!C41</f>
        <v>Coeurl Yellow</v>
      </c>
    </row>
    <row r="17" spans="1:2" ht="15.75">
      <c r="A17" s="10">
        <f>ColorList!D47</f>
        <v>187</v>
      </c>
      <c r="B17" s="2" t="str">
        <f>ColorList!C47</f>
        <v>Sylph Green</v>
      </c>
    </row>
    <row r="18" spans="1:2" ht="15.75">
      <c r="A18" s="10">
        <f>ColorList!D31</f>
        <v>185</v>
      </c>
      <c r="B18" s="2" t="str">
        <f>ColorList!C31</f>
        <v>Gobbiebag Brown</v>
      </c>
    </row>
    <row r="19" spans="1:2" ht="15.75">
      <c r="A19" s="10">
        <f>ColorList!D17</f>
        <v>183</v>
      </c>
      <c r="B19" s="2" t="str">
        <f>ColorList!C17</f>
        <v>Sunset Orange</v>
      </c>
    </row>
    <row r="20" spans="1:2" ht="15.75">
      <c r="A20" s="10">
        <f>ColorList!D37</f>
        <v>183</v>
      </c>
      <c r="B20" s="2" t="str">
        <f>ColorList!C37</f>
        <v>Ul Brown</v>
      </c>
    </row>
    <row r="21" spans="1:2" ht="15.75">
      <c r="A21" s="10">
        <f>ColorList!D82</f>
        <v>183</v>
      </c>
      <c r="B21" s="2" t="str">
        <f>ColorList!C82</f>
        <v>Iris Purple</v>
      </c>
    </row>
    <row r="22" spans="1:2" ht="15.75">
      <c r="A22" s="10">
        <f>ColorList!D62</f>
        <v>178</v>
      </c>
      <c r="B22" s="2" t="str">
        <f>ColorList!C62</f>
        <v>Ice Blue</v>
      </c>
    </row>
    <row r="23" spans="1:2" ht="15.75">
      <c r="A23" s="10">
        <f>ColorList!D3</f>
        <v>172</v>
      </c>
      <c r="B23" s="2" t="str">
        <f>ColorList!C3</f>
        <v>Ash Grey</v>
      </c>
    </row>
    <row r="24" spans="1:2" ht="15.75">
      <c r="A24" s="10">
        <f>ColorList!D45</f>
        <v>171</v>
      </c>
      <c r="B24" s="2" t="str">
        <f>ColorList!C45</f>
        <v>Lime Green</v>
      </c>
    </row>
    <row r="25" spans="1:2" ht="15.75">
      <c r="A25" s="10">
        <f>ColorList!D43</f>
        <v>165</v>
      </c>
      <c r="B25" s="2" t="str">
        <f>ColorList!C43</f>
        <v>Halatali Yellow</v>
      </c>
    </row>
    <row r="26" spans="1:2" ht="15.75">
      <c r="A26" s="10">
        <f>ColorList!D26</f>
        <v>162</v>
      </c>
      <c r="B26" s="2" t="str">
        <f>ColorList!C26</f>
        <v>Aldgoat Brown</v>
      </c>
    </row>
    <row r="27" spans="1:2" ht="15.75">
      <c r="A27" s="10">
        <f>ColorList!D52</f>
        <v>157</v>
      </c>
      <c r="B27" s="2" t="str">
        <f>ColorList!C52</f>
        <v>Apple Green</v>
      </c>
    </row>
    <row r="28" spans="1:2" ht="15.75">
      <c r="A28" s="10">
        <f>ColorList!D24</f>
        <v>153</v>
      </c>
      <c r="B28" s="2" t="str">
        <f>ColorList!C24</f>
        <v>Qirim Brown</v>
      </c>
    </row>
    <row r="29" spans="1:2" ht="15.75">
      <c r="A29" s="10">
        <f>ColorList!D59</f>
        <v>150</v>
      </c>
      <c r="B29" s="2" t="str">
        <f>ColorList!C59</f>
        <v>Celeste Green</v>
      </c>
    </row>
    <row r="30" spans="1:2" ht="15.75">
      <c r="A30" s="10">
        <f>ColorList!D32</f>
        <v>146</v>
      </c>
      <c r="B30" s="2" t="str">
        <f>ColorList!C32</f>
        <v>Shale Brown</v>
      </c>
    </row>
    <row r="31" spans="1:2" ht="15.75">
      <c r="A31" s="10">
        <f>ColorList!D15</f>
        <v>145</v>
      </c>
      <c r="B31" s="2" t="str">
        <f>ColorList!C15</f>
        <v>Blood Red</v>
      </c>
    </row>
    <row r="32" spans="1:2" ht="15.75">
      <c r="A32" s="10">
        <f>ColorList!D28</f>
        <v>142</v>
      </c>
      <c r="B32" s="2" t="str">
        <f>ColorList!C28</f>
        <v>Acorn Brown</v>
      </c>
    </row>
    <row r="33" spans="1:2" ht="15.75">
      <c r="A33" s="10">
        <f>ColorList!D67</f>
        <v>142</v>
      </c>
      <c r="B33" s="2" t="str">
        <f>ColorList!C67</f>
        <v>Corpse Blue</v>
      </c>
    </row>
    <row r="34" spans="1:2" ht="15.75">
      <c r="A34" s="10">
        <f>ColorList!D49</f>
        <v>139</v>
      </c>
      <c r="B34" s="2" t="str">
        <f>ColorList!C49</f>
        <v>Meadow Green</v>
      </c>
    </row>
    <row r="35" spans="1:2" ht="15.75">
      <c r="A35" s="10">
        <f>ColorList!D4</f>
        <v>137</v>
      </c>
      <c r="B35" s="2" t="str">
        <f>ColorList!C4</f>
        <v>Goobbue Grey</v>
      </c>
    </row>
    <row r="36" spans="1:2" ht="15.75">
      <c r="A36" s="10">
        <f>ColorList!D79</f>
        <v>135</v>
      </c>
      <c r="B36" s="2" t="str">
        <f>ColorList!C79</f>
        <v>Lavende Blue</v>
      </c>
    </row>
    <row r="37" spans="1:2" ht="15.75">
      <c r="A37" s="10">
        <f>ColorList!D9</f>
        <v>131</v>
      </c>
      <c r="B37" s="2" t="str">
        <f>ColorList!C9</f>
        <v>Lilac Purple</v>
      </c>
    </row>
    <row r="38" spans="1:2" ht="15.75">
      <c r="A38" s="10">
        <f>ColorList!D63</f>
        <v>131</v>
      </c>
      <c r="B38" s="2" t="str">
        <f>ColorList!C63</f>
        <v>Sky Blue</v>
      </c>
    </row>
    <row r="39" spans="1:2" ht="15.75">
      <c r="A39" s="10">
        <f>ColorList!D18</f>
        <v>125</v>
      </c>
      <c r="B39" s="2" t="str">
        <f>ColorList!C18</f>
        <v>Mesa Red</v>
      </c>
    </row>
    <row r="40" spans="1:2" ht="15.75">
      <c r="A40" s="10">
        <f>ColorList!D25</f>
        <v>123</v>
      </c>
      <c r="B40" s="2" t="str">
        <f>ColorList!C25</f>
        <v>Opo-opo Brown</v>
      </c>
    </row>
    <row r="41" spans="1:2" ht="15.75">
      <c r="A41" s="10">
        <f>ColorList!D86</f>
        <v>121</v>
      </c>
      <c r="B41" s="2" t="str">
        <f>ColorList!C86</f>
        <v>Plum Pink</v>
      </c>
    </row>
    <row r="42" spans="1:2" ht="15.75">
      <c r="A42" s="10">
        <f>ColorList!D11</f>
        <v>120</v>
      </c>
      <c r="B42" s="2" t="str">
        <f>ColorList!C11</f>
        <v>Dalamud Red</v>
      </c>
    </row>
    <row r="43" spans="1:2" ht="15.75">
      <c r="A43" s="10">
        <f>ColorList!D48</f>
        <v>112</v>
      </c>
      <c r="B43" s="2" t="str">
        <f>ColorList!C48</f>
        <v>Moss Green</v>
      </c>
    </row>
    <row r="44" spans="1:2" ht="15.75">
      <c r="A44" s="10">
        <f>ColorList!D20</f>
        <v>110</v>
      </c>
      <c r="B44" s="2" t="str">
        <f>ColorList!C20</f>
        <v>Chocolate Brown</v>
      </c>
    </row>
    <row r="45" spans="1:2" ht="15.75">
      <c r="A45" s="10">
        <f>ColorList!D29</f>
        <v>110</v>
      </c>
      <c r="B45" s="2" t="str">
        <f>ColorList!C29</f>
        <v>Orchard Brown</v>
      </c>
    </row>
    <row r="46" spans="1:2" ht="15.75">
      <c r="A46" s="10">
        <f>ColorList!D19</f>
        <v>106</v>
      </c>
      <c r="B46" s="2" t="str">
        <f>ColorList!C19</f>
        <v>Bark Brown</v>
      </c>
    </row>
    <row r="47" spans="1:2" ht="15.75">
      <c r="A47" s="10">
        <f>ColorList!D87</f>
        <v>102</v>
      </c>
      <c r="B47" s="2" t="str">
        <f>ColorList!C87</f>
        <v>Regal Purple</v>
      </c>
    </row>
    <row r="48" spans="1:2" ht="15.75">
      <c r="A48" s="10">
        <f>ColorList!D5</f>
        <v>101</v>
      </c>
      <c r="B48" s="2" t="str">
        <f>ColorList!C5</f>
        <v>Slate Grey</v>
      </c>
    </row>
    <row r="49" spans="1:2" ht="15.75">
      <c r="A49" s="10">
        <f>ColorList!D53</f>
        <v>101</v>
      </c>
      <c r="B49" s="2" t="str">
        <f>ColorList!C53</f>
        <v>Cactuar Green</v>
      </c>
    </row>
    <row r="50" spans="1:2" ht="15.75">
      <c r="A50" s="10">
        <f>ColorList!D64</f>
        <v>100</v>
      </c>
      <c r="B50" s="2" t="str">
        <f>ColorList!C64</f>
        <v>Seafog Blue</v>
      </c>
    </row>
    <row r="51" spans="1:2" ht="15.75">
      <c r="A51" s="10">
        <f>ColorList!D12</f>
        <v>98</v>
      </c>
      <c r="B51" s="2" t="str">
        <f>ColorList!C12</f>
        <v>Rust Red</v>
      </c>
    </row>
    <row r="52" spans="1:2" ht="15.75">
      <c r="A52" s="10">
        <f>ColorList!D33</f>
        <v>97</v>
      </c>
      <c r="B52" s="2" t="str">
        <f>ColorList!C33</f>
        <v>Mole Brown</v>
      </c>
    </row>
    <row r="53" spans="1:2" ht="15.75">
      <c r="A53" s="10">
        <f>ColorList!D56</f>
        <v>95</v>
      </c>
      <c r="B53" s="2" t="str">
        <f>ColorList!C56</f>
        <v>Adamantoise Green</v>
      </c>
    </row>
    <row r="54" spans="1:2" ht="15.75">
      <c r="A54" s="10">
        <f>ColorList!D10</f>
        <v>91</v>
      </c>
      <c r="B54" s="2" t="str">
        <f>ColorList!C10</f>
        <v>Rolanberry Red</v>
      </c>
    </row>
    <row r="55" spans="1:2" ht="15.75">
      <c r="A55" s="10">
        <f>ColorList!D71</f>
        <v>89</v>
      </c>
      <c r="B55" s="2" t="str">
        <f>ColorList!C71</f>
        <v>Raptor Blue</v>
      </c>
    </row>
    <row r="56" spans="1:2" ht="15.75">
      <c r="A56" s="10">
        <f>ColorList!D46</f>
        <v>88</v>
      </c>
      <c r="B56" s="2" t="str">
        <f>ColorList!C46</f>
        <v>Mud Green</v>
      </c>
    </row>
    <row r="57" spans="1:2" ht="15.75">
      <c r="A57" s="10">
        <f>ColorList!D21</f>
        <v>79</v>
      </c>
      <c r="B57" s="2" t="str">
        <f>ColorList!C21</f>
        <v>Russet Brown</v>
      </c>
    </row>
    <row r="58" spans="1:2" ht="15.75">
      <c r="A58" s="10">
        <f>ColorList!D68</f>
        <v>79</v>
      </c>
      <c r="B58" s="2" t="str">
        <f>ColorList!C68</f>
        <v>Ceruleum Blue</v>
      </c>
    </row>
    <row r="59" spans="1:2" ht="15.75">
      <c r="A59" s="10">
        <f>ColorList!D50</f>
        <v>75</v>
      </c>
      <c r="B59" s="2" t="str">
        <f>ColorList!C50</f>
        <v>Olive Green</v>
      </c>
    </row>
    <row r="60" spans="1:2" ht="15.75">
      <c r="A60" s="10">
        <f>ColorList!D6</f>
        <v>72</v>
      </c>
      <c r="B60" s="2" t="str">
        <f>ColorList!C6</f>
        <v>Charcoal Grey</v>
      </c>
    </row>
    <row r="61" spans="1:2" ht="15.75">
      <c r="A61" s="10">
        <f>ColorList!D13</f>
        <v>69</v>
      </c>
      <c r="B61" s="2" t="str">
        <f>ColorList!C13</f>
        <v>Wine Red</v>
      </c>
    </row>
    <row r="62" spans="1:2" ht="15.75">
      <c r="A62" s="10">
        <f>ColorList!D60</f>
        <v>67</v>
      </c>
      <c r="B62" s="2" t="str">
        <f>ColorList!C60</f>
        <v>Turquoise Green</v>
      </c>
    </row>
    <row r="63" spans="1:2" ht="15.75">
      <c r="A63" s="10">
        <f>ColorList!D44</f>
        <v>64</v>
      </c>
      <c r="B63" s="2" t="str">
        <f>ColorList!C44</f>
        <v>Raisin Brown</v>
      </c>
    </row>
    <row r="64" spans="1:2" ht="15.75">
      <c r="A64" s="10">
        <f>ColorList!D55</f>
        <v>64</v>
      </c>
      <c r="B64" s="2" t="str">
        <f>ColorList!C55</f>
        <v>Ochu Green</v>
      </c>
    </row>
    <row r="65" spans="1:2" ht="15.75">
      <c r="A65" s="10">
        <f>ColorList!D34</f>
        <v>63</v>
      </c>
      <c r="B65" s="2" t="str">
        <f>ColorList!C34</f>
        <v>Loam Brown</v>
      </c>
    </row>
    <row r="66" spans="1:2" ht="15.75">
      <c r="A66" s="10">
        <f>ColorList!D30</f>
        <v>61</v>
      </c>
      <c r="B66" s="2" t="str">
        <f>ColorList!C30</f>
        <v>Chestnut Brown</v>
      </c>
    </row>
    <row r="67" spans="1:2" ht="15.75">
      <c r="A67" s="10">
        <f>ColorList!D80</f>
        <v>61</v>
      </c>
      <c r="B67" s="2" t="str">
        <f>ColorList!C80</f>
        <v>Gloom Purple</v>
      </c>
    </row>
    <row r="68" spans="1:2" ht="15.75">
      <c r="A68" s="10">
        <f>ColorList!D57</f>
        <v>59</v>
      </c>
      <c r="B68" s="2" t="str">
        <f>ColorList!C57</f>
        <v>Nophica Green</v>
      </c>
    </row>
    <row r="69" spans="1:2" ht="15.75">
      <c r="A69" s="10">
        <f>ColorList!D65</f>
        <v>59</v>
      </c>
      <c r="B69" s="2" t="str">
        <f>ColorList!C65</f>
        <v>Peacock Blue</v>
      </c>
    </row>
    <row r="70" spans="1:2" ht="15.75">
      <c r="A70" s="10">
        <f>ColorList!D83</f>
        <v>59</v>
      </c>
      <c r="B70" s="2" t="str">
        <f>ColorList!C83</f>
        <v>Grape Purple</v>
      </c>
    </row>
    <row r="71" spans="1:2" ht="15.75">
      <c r="A71" s="10">
        <f>ColorList!D77</f>
        <v>55</v>
      </c>
      <c r="B71" s="2" t="str">
        <f>ColorList!C77</f>
        <v>Shadow Blue</v>
      </c>
    </row>
    <row r="72" spans="1:2" ht="15.75">
      <c r="A72" s="10">
        <f>ColorList!D51</f>
        <v>50</v>
      </c>
      <c r="B72" s="2" t="str">
        <f>ColorList!C51</f>
        <v>Marsh Green</v>
      </c>
    </row>
    <row r="73" spans="1:2" ht="15.75">
      <c r="A73" s="10">
        <f>ColorList!D81</f>
        <v>50</v>
      </c>
      <c r="B73" s="2" t="str">
        <f>ColorList!C81</f>
        <v>Currant Purple</v>
      </c>
    </row>
    <row r="74" spans="1:2" ht="15.75">
      <c r="A74" s="10">
        <f>ColorList!D78</f>
        <v>49</v>
      </c>
      <c r="B74" s="2" t="str">
        <f>ColorList!C78</f>
        <v>Abyssal Blue</v>
      </c>
    </row>
    <row r="75" spans="1:2" ht="15.75">
      <c r="A75" s="10">
        <f>ColorList!D69</f>
        <v>47</v>
      </c>
      <c r="B75" s="2" t="str">
        <f>ColorList!C69</f>
        <v>Woad Blue</v>
      </c>
    </row>
    <row r="76" spans="1:2" ht="15.75">
      <c r="A76" s="10">
        <f>ColorList!D72</f>
        <v>47</v>
      </c>
      <c r="B76" s="2" t="str">
        <f>ColorList!C72</f>
        <v>Othard Blue</v>
      </c>
    </row>
    <row r="77" spans="1:2" ht="15.75">
      <c r="A77" s="10">
        <f>ColorList!D22</f>
        <v>46</v>
      </c>
      <c r="B77" s="2" t="str">
        <f>ColorList!C22</f>
        <v>Kobald Brown</v>
      </c>
    </row>
    <row r="78" spans="1:2" ht="15.75">
      <c r="A78" s="10">
        <f>ColorList!D7</f>
        <v>43</v>
      </c>
      <c r="B78" s="2" t="str">
        <f>ColorList!C7</f>
        <v>Soot Black</v>
      </c>
    </row>
    <row r="79" spans="1:2" ht="15.75">
      <c r="A79" s="10">
        <f>ColorList!D54</f>
        <v>40</v>
      </c>
      <c r="B79" s="2" t="str">
        <f>ColorList!C54</f>
        <v>Hunter Green</v>
      </c>
    </row>
    <row r="80" spans="1:2" ht="15.75">
      <c r="A80" s="10">
        <f>ColorList!D75</f>
        <v>39</v>
      </c>
      <c r="B80" s="2" t="str">
        <f>ColorList!C75</f>
        <v>Royal Blue</v>
      </c>
    </row>
    <row r="81" spans="1:2" ht="15.75">
      <c r="A81" s="10">
        <f>ColorList!D73</f>
        <v>35</v>
      </c>
      <c r="B81" s="2" t="str">
        <f>ColorList!C73</f>
        <v>Storm Blue</v>
      </c>
    </row>
    <row r="82" spans="1:2" ht="15.75">
      <c r="A82" s="10">
        <f>ColorList!D61</f>
        <v>31</v>
      </c>
      <c r="B82" s="2" t="str">
        <f>ColorList!C61</f>
        <v>Morbol Green</v>
      </c>
    </row>
    <row r="83" spans="1:2" ht="15.75">
      <c r="A83" s="10">
        <f>ColorList!D58</f>
        <v>30</v>
      </c>
      <c r="B83" s="2" t="str">
        <f>ColorList!C58</f>
        <v>Deepwood Green</v>
      </c>
    </row>
    <row r="84" spans="1:2" ht="15.75">
      <c r="A84" s="10">
        <f>ColorList!D66</f>
        <v>28</v>
      </c>
      <c r="B84" s="2" t="str">
        <f>ColorList!C66</f>
        <v>Rhotano Blue</v>
      </c>
    </row>
    <row r="85" spans="1:2" ht="15.75">
      <c r="A85" s="10">
        <f>ColorList!D70</f>
        <v>26</v>
      </c>
      <c r="B85" s="2" t="str">
        <f>ColorList!C70</f>
        <v>Ink Blue</v>
      </c>
    </row>
    <row r="86" spans="1:2" ht="15.75">
      <c r="A86" s="10">
        <f>ColorList!D76</f>
        <v>24</v>
      </c>
      <c r="B86" s="2" t="str">
        <f>ColorList!C76</f>
        <v>Midnight Blue</v>
      </c>
    </row>
    <row r="87" spans="1:2" ht="15.75">
      <c r="A87" s="10">
        <f>ColorList!D74</f>
        <v>17</v>
      </c>
      <c r="B87" s="2" t="str">
        <f>ColorList!C74</f>
        <v>Void Blue</v>
      </c>
    </row>
  </sheetData>
  <autoFilter ref="A1:B1">
    <sortState ref="A2:B87">
      <sortCondition descending="1" ref="A1"/>
    </sortState>
  </autoFilter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G31" sqref="G31"/>
    </sheetView>
  </sheetViews>
  <sheetFormatPr defaultRowHeight="13.5"/>
  <sheetData>
    <row r="1" spans="1:2" ht="15.75">
      <c r="A1" s="10" t="str">
        <f>ColorList!E1</f>
        <v>G</v>
      </c>
      <c r="B1" s="2" t="str">
        <f>ColorList!B1</f>
        <v>Color</v>
      </c>
    </row>
    <row r="2" spans="1:2" ht="15.75">
      <c r="A2" s="10">
        <f>ColorList!E2</f>
        <v>223</v>
      </c>
      <c r="B2" s="2" t="str">
        <f>ColorList!C2</f>
        <v>Snow White</v>
      </c>
    </row>
    <row r="3" spans="1:2" ht="15.75">
      <c r="A3" s="10">
        <f>ColorList!E42</f>
        <v>215</v>
      </c>
      <c r="B3" s="2" t="str">
        <f>ColorList!C42</f>
        <v>Cream Yellow</v>
      </c>
    </row>
    <row r="4" spans="1:2" ht="15.75">
      <c r="A4" s="10">
        <f>ColorList!E36</f>
        <v>211</v>
      </c>
      <c r="B4" s="2" t="str">
        <f>ColorList!C36</f>
        <v>Bone White</v>
      </c>
    </row>
    <row r="5" spans="1:2" ht="15.75">
      <c r="A5" s="10">
        <f>ColorList!E84</f>
        <v>206</v>
      </c>
      <c r="B5" s="2" t="str">
        <f>ColorList!C84</f>
        <v>Lotus Pink</v>
      </c>
    </row>
    <row r="6" spans="1:2" ht="15.75">
      <c r="A6" s="10">
        <f>ColorList!E39</f>
        <v>198</v>
      </c>
      <c r="B6" s="2" t="str">
        <f>ColorList!C39</f>
        <v>Honey Yellow</v>
      </c>
    </row>
    <row r="7" spans="1:2" ht="15.75">
      <c r="A7" s="10">
        <f>ColorList!E62</f>
        <v>196</v>
      </c>
      <c r="B7" s="2" t="str">
        <f>ColorList!C62</f>
        <v>Ice Blue</v>
      </c>
    </row>
    <row r="8" spans="1:2" ht="15.75">
      <c r="A8" s="10">
        <f>ColorList!E59</f>
        <v>189</v>
      </c>
      <c r="B8" s="2" t="str">
        <f>ColorList!C59</f>
        <v>Celeste Green</v>
      </c>
    </row>
    <row r="9" spans="1:2" ht="15.75">
      <c r="A9" s="10">
        <f>ColorList!E47</f>
        <v>187</v>
      </c>
      <c r="B9" s="2" t="str">
        <f>ColorList!C47</f>
        <v>Sylph Green</v>
      </c>
    </row>
    <row r="10" spans="1:2" ht="15.75">
      <c r="A10" s="10">
        <f>ColorList!E52</f>
        <v>181</v>
      </c>
      <c r="B10" s="2" t="str">
        <f>ColorList!C52</f>
        <v>Apple Green</v>
      </c>
    </row>
    <row r="11" spans="1:2" ht="15.75">
      <c r="A11" s="10">
        <f>ColorList!E35</f>
        <v>180</v>
      </c>
      <c r="B11" s="2" t="str">
        <f>ColorList!C35</f>
        <v>Chocobo Yellow</v>
      </c>
    </row>
    <row r="12" spans="1:2" ht="15.75">
      <c r="A12" s="10">
        <f>ColorList!E38</f>
        <v>180</v>
      </c>
      <c r="B12" s="2" t="str">
        <f>ColorList!C38</f>
        <v>Desert Yellow</v>
      </c>
    </row>
    <row r="13" spans="1:2" ht="15.75">
      <c r="A13" s="10">
        <f>ColorList!E45</f>
        <v>176</v>
      </c>
      <c r="B13" s="2" t="str">
        <f>ColorList!C45</f>
        <v>Lime Green</v>
      </c>
    </row>
    <row r="14" spans="1:2" ht="15.75">
      <c r="A14" s="10">
        <f>ColorList!E63</f>
        <v>176</v>
      </c>
      <c r="B14" s="2" t="str">
        <f>ColorList!C63</f>
        <v>Sky Blue</v>
      </c>
    </row>
    <row r="15" spans="1:2" ht="15.75">
      <c r="A15" s="10">
        <f>ColorList!E16</f>
        <v>170</v>
      </c>
      <c r="B15" s="2" t="str">
        <f>ColorList!C16</f>
        <v>Salmon Pink</v>
      </c>
    </row>
    <row r="16" spans="1:2" ht="15.75">
      <c r="A16" s="10">
        <f>ColorList!E3</f>
        <v>168</v>
      </c>
      <c r="B16" s="2" t="str">
        <f>ColorList!C3</f>
        <v>Ash Grey</v>
      </c>
    </row>
    <row r="17" spans="1:2" ht="15.75">
      <c r="A17" s="10">
        <f>ColorList!E31</f>
        <v>164</v>
      </c>
      <c r="B17" s="2" t="str">
        <f>ColorList!C31</f>
        <v>Gobbiebag Brown</v>
      </c>
    </row>
    <row r="18" spans="1:2" ht="15.75">
      <c r="A18" s="10">
        <f>ColorList!E37</f>
        <v>163</v>
      </c>
      <c r="B18" s="2" t="str">
        <f>ColorList!C37</f>
        <v>Ul Brown</v>
      </c>
    </row>
    <row r="19" spans="1:2" ht="15.75">
      <c r="A19" s="10">
        <f>ColorList!E8</f>
        <v>159</v>
      </c>
      <c r="B19" s="2" t="str">
        <f>ColorList!C8</f>
        <v>Rose Pink</v>
      </c>
    </row>
    <row r="20" spans="1:2" ht="15.75">
      <c r="A20" s="10">
        <f>ColorList!E40</f>
        <v>158</v>
      </c>
      <c r="B20" s="2" t="str">
        <f>ColorList!C40</f>
        <v>Millioncorn Yellow</v>
      </c>
    </row>
    <row r="21" spans="1:2" ht="15.75">
      <c r="A21" s="10">
        <f>ColorList!E82</f>
        <v>158</v>
      </c>
      <c r="B21" s="2" t="str">
        <f>ColorList!C82</f>
        <v>Iris Purple</v>
      </c>
    </row>
    <row r="22" spans="1:2" ht="15.75">
      <c r="A22" s="10">
        <f>ColorList!E49</f>
        <v>156</v>
      </c>
      <c r="B22" s="2" t="str">
        <f>ColorList!C49</f>
        <v>Meadow Green</v>
      </c>
    </row>
    <row r="23" spans="1:2" ht="15.75">
      <c r="A23" s="10">
        <f>ColorList!E67</f>
        <v>155</v>
      </c>
      <c r="B23" s="2" t="str">
        <f>ColorList!C67</f>
        <v>Corpse Blue</v>
      </c>
    </row>
    <row r="24" spans="1:2" ht="15.75">
      <c r="A24" s="10">
        <f>ColorList!E85</f>
        <v>155</v>
      </c>
      <c r="B24" s="2" t="str">
        <f>ColorList!C85</f>
        <v>Colibri Pink</v>
      </c>
    </row>
    <row r="25" spans="1:2" ht="15.75">
      <c r="A25" s="10">
        <f>ColorList!E23</f>
        <v>145</v>
      </c>
      <c r="B25" s="2" t="str">
        <f>ColorList!C23</f>
        <v>Cork Brown</v>
      </c>
    </row>
    <row r="26" spans="1:2" ht="15.75">
      <c r="A26" s="10">
        <f>ColorList!E41</f>
        <v>136</v>
      </c>
      <c r="B26" s="2" t="str">
        <f>ColorList!C41</f>
        <v>Coeurl Yellow</v>
      </c>
    </row>
    <row r="27" spans="1:2" ht="15.75">
      <c r="A27" s="10">
        <f>ColorList!E4</f>
        <v>135</v>
      </c>
      <c r="B27" s="2" t="str">
        <f>ColorList!C4</f>
        <v>Goobbue Grey</v>
      </c>
    </row>
    <row r="28" spans="1:2" ht="15.75">
      <c r="A28" s="10">
        <f>ColorList!E26</f>
        <v>135</v>
      </c>
      <c r="B28" s="2" t="str">
        <f>ColorList!C26</f>
        <v>Aldgoat Brown</v>
      </c>
    </row>
    <row r="29" spans="1:2" ht="15.75">
      <c r="A29" s="10">
        <f>ColorList!E43</f>
        <v>132</v>
      </c>
      <c r="B29" s="2" t="str">
        <f>ColorList!C43</f>
        <v>Halatali Yellow</v>
      </c>
    </row>
    <row r="30" spans="1:2" ht="15.75">
      <c r="A30" s="10">
        <f>ColorList!E53</f>
        <v>130</v>
      </c>
      <c r="B30" s="2" t="str">
        <f>ColorList!C53</f>
        <v>Cactuar Green</v>
      </c>
    </row>
    <row r="31" spans="1:2" ht="15.75">
      <c r="A31" s="10">
        <f>ColorList!E32</f>
        <v>129</v>
      </c>
      <c r="B31" s="2" t="str">
        <f>ColorList!C32</f>
        <v>Shale Brown</v>
      </c>
    </row>
    <row r="32" spans="1:2" ht="15.75">
      <c r="A32" s="10">
        <f>ColorList!E64</f>
        <v>129</v>
      </c>
      <c r="B32" s="2" t="str">
        <f>ColorList!C64</f>
        <v>Seafog Blue</v>
      </c>
    </row>
    <row r="33" spans="1:2" ht="15.75">
      <c r="A33" s="10">
        <f>ColorList!E79</f>
        <v>128</v>
      </c>
      <c r="B33" s="2" t="str">
        <f>ColorList!C79</f>
        <v>Lavende Blue</v>
      </c>
    </row>
    <row r="34" spans="1:2" ht="15.75">
      <c r="A34" s="10">
        <f>ColorList!E71</f>
        <v>124</v>
      </c>
      <c r="B34" s="2" t="str">
        <f>ColorList!C71</f>
        <v>Raptor Blue</v>
      </c>
    </row>
    <row r="35" spans="1:2" ht="15.75">
      <c r="A35" s="10">
        <f>ColorList!E56</f>
        <v>117</v>
      </c>
      <c r="B35" s="2" t="str">
        <f>ColorList!C56</f>
        <v>Adamantoise Green</v>
      </c>
    </row>
    <row r="36" spans="1:2" ht="15.75">
      <c r="A36" s="10">
        <f>ColorList!E27</f>
        <v>116</v>
      </c>
      <c r="B36" s="2" t="str">
        <f>ColorList!C27</f>
        <v>Pumpkin Orange</v>
      </c>
    </row>
    <row r="37" spans="1:2" ht="15.75">
      <c r="A37" s="10">
        <f>ColorList!E48</f>
        <v>115</v>
      </c>
      <c r="B37" s="2" t="str">
        <f>ColorList!C48</f>
        <v>Moss Green</v>
      </c>
    </row>
    <row r="38" spans="1:2" ht="15.75">
      <c r="A38" s="10">
        <f>ColorList!E60</f>
        <v>114</v>
      </c>
      <c r="B38" s="2" t="str">
        <f>ColorList!C60</f>
        <v>Turquoise Green</v>
      </c>
    </row>
    <row r="39" spans="1:2" ht="15.75">
      <c r="A39" s="10">
        <f>ColorList!E24</f>
        <v>110</v>
      </c>
      <c r="B39" s="2" t="str">
        <f>ColorList!C24</f>
        <v>Qirim Brown</v>
      </c>
    </row>
    <row r="40" spans="1:2" ht="15.75">
      <c r="A40" s="10">
        <f>ColorList!E14</f>
        <v>108</v>
      </c>
      <c r="B40" s="2" t="str">
        <f>ColorList!C14</f>
        <v>Coral Pink</v>
      </c>
    </row>
    <row r="41" spans="1:2" ht="15.75">
      <c r="A41" s="10">
        <f>ColorList!E9</f>
        <v>105</v>
      </c>
      <c r="B41" s="2" t="str">
        <f>ColorList!C9</f>
        <v>Lilac Purple</v>
      </c>
    </row>
    <row r="42" spans="1:2" ht="15.75">
      <c r="A42" s="10">
        <f>ColorList!E65</f>
        <v>104</v>
      </c>
      <c r="B42" s="2" t="str">
        <f>ColorList!C65</f>
        <v>Peacock Blue</v>
      </c>
    </row>
    <row r="43" spans="1:2" ht="15.75">
      <c r="A43" s="10">
        <f>ColorList!E5</f>
        <v>101</v>
      </c>
      <c r="B43" s="2" t="str">
        <f>ColorList!C5</f>
        <v>Slate Grey</v>
      </c>
    </row>
    <row r="44" spans="1:2" ht="15.75">
      <c r="A44" s="10">
        <f>ColorList!E55</f>
        <v>99</v>
      </c>
      <c r="B44" s="2" t="str">
        <f>ColorList!C55</f>
        <v>Ochu Green</v>
      </c>
    </row>
    <row r="45" spans="1:2" ht="15.75">
      <c r="A45" s="10">
        <f>ColorList!E17</f>
        <v>92</v>
      </c>
      <c r="B45" s="2" t="str">
        <f>ColorList!C17</f>
        <v>Sunset Orange</v>
      </c>
    </row>
    <row r="46" spans="1:2" ht="15.75">
      <c r="A46" s="10">
        <f>ColorList!E25</f>
        <v>92</v>
      </c>
      <c r="B46" s="2" t="str">
        <f>ColorList!C25</f>
        <v>Opo-opo Brown</v>
      </c>
    </row>
    <row r="47" spans="1:2" ht="15.75">
      <c r="A47" s="10">
        <f>ColorList!E28</f>
        <v>88</v>
      </c>
      <c r="B47" s="2" t="str">
        <f>ColorList!C28</f>
        <v>Acorn Brown</v>
      </c>
    </row>
    <row r="48" spans="1:2" ht="15.75">
      <c r="A48" s="10">
        <f>ColorList!E72</f>
        <v>88</v>
      </c>
      <c r="B48" s="2" t="str">
        <f>ColorList!C72</f>
        <v>Othard Blue</v>
      </c>
    </row>
    <row r="49" spans="1:2" ht="15.75">
      <c r="A49" s="10">
        <f>ColorList!E68</f>
        <v>87</v>
      </c>
      <c r="B49" s="2" t="str">
        <f>ColorList!C68</f>
        <v>Ceruleum Blue</v>
      </c>
    </row>
    <row r="50" spans="1:2" ht="15.75">
      <c r="A50" s="10">
        <f>ColorList!E33</f>
        <v>82</v>
      </c>
      <c r="B50" s="2" t="str">
        <f>ColorList!C33</f>
        <v>Mole Brown</v>
      </c>
    </row>
    <row r="51" spans="1:2" ht="15.75">
      <c r="A51" s="10">
        <f>ColorList!E46</f>
        <v>82</v>
      </c>
      <c r="B51" s="2" t="str">
        <f>ColorList!C46</f>
        <v>Mud Green</v>
      </c>
    </row>
    <row r="52" spans="1:2" ht="15.75">
      <c r="A52" s="10">
        <f>ColorList!E50</f>
        <v>82</v>
      </c>
      <c r="B52" s="2" t="str">
        <f>ColorList!C50</f>
        <v>Olive Green</v>
      </c>
    </row>
    <row r="53" spans="1:2" ht="15.75">
      <c r="A53" s="10">
        <f>ColorList!E86</f>
        <v>82</v>
      </c>
      <c r="B53" s="2" t="str">
        <f>ColorList!C86</f>
        <v>Plum Pink</v>
      </c>
    </row>
    <row r="54" spans="1:2" ht="15.75">
      <c r="A54" s="10">
        <f>ColorList!E57</f>
        <v>77</v>
      </c>
      <c r="B54" s="2" t="str">
        <f>ColorList!C57</f>
        <v>Nophica Green</v>
      </c>
    </row>
    <row r="55" spans="1:2" ht="15.75">
      <c r="A55" s="10">
        <f>ColorList!E19</f>
        <v>75</v>
      </c>
      <c r="B55" s="2" t="str">
        <f>ColorList!C19</f>
        <v>Bark Brown</v>
      </c>
    </row>
    <row r="56" spans="1:2" ht="15.75">
      <c r="A56" s="10">
        <f>ColorList!E54</f>
        <v>75</v>
      </c>
      <c r="B56" s="2" t="str">
        <f>ColorList!C54</f>
        <v>Hunter Green</v>
      </c>
    </row>
    <row r="57" spans="1:2" ht="15.75">
      <c r="A57" s="10">
        <f>ColorList!E6</f>
        <v>71</v>
      </c>
      <c r="B57" s="2" t="str">
        <f>ColorList!C6</f>
        <v>Charcoal Grey</v>
      </c>
    </row>
    <row r="58" spans="1:2" ht="15.75">
      <c r="A58" s="10">
        <f>ColorList!E61</f>
        <v>70</v>
      </c>
      <c r="B58" s="2" t="str">
        <f>ColorList!C61</f>
        <v>Morbol Green</v>
      </c>
    </row>
    <row r="59" spans="1:2" ht="15.75">
      <c r="A59" s="10">
        <f>ColorList!E80</f>
        <v>69</v>
      </c>
      <c r="B59" s="2" t="str">
        <f>ColorList!C80</f>
        <v>Gloom Purple</v>
      </c>
    </row>
    <row r="60" spans="1:2" ht="15.75">
      <c r="A60" s="10">
        <f>ColorList!E29</f>
        <v>66</v>
      </c>
      <c r="B60" s="2" t="str">
        <f>ColorList!C29</f>
        <v>Orchard Brown</v>
      </c>
    </row>
    <row r="61" spans="1:2" ht="15.75">
      <c r="A61" s="10">
        <f>ColorList!E73</f>
        <v>65</v>
      </c>
      <c r="B61" s="2" t="str">
        <f>ColorList!C73</f>
        <v>Storm Blue</v>
      </c>
    </row>
    <row r="62" spans="1:2" ht="15.75">
      <c r="A62" s="10">
        <f>ColorList!E20</f>
        <v>61</v>
      </c>
      <c r="B62" s="2" t="str">
        <f>ColorList!C20</f>
        <v>Chocolate Brown</v>
      </c>
    </row>
    <row r="63" spans="1:2" ht="15.75">
      <c r="A63" s="10">
        <f>ColorList!E66</f>
        <v>61</v>
      </c>
      <c r="B63" s="2" t="str">
        <f>ColorList!C66</f>
        <v>Rhotano Blue</v>
      </c>
    </row>
    <row r="64" spans="1:2" ht="15.75">
      <c r="A64" s="10">
        <f>ColorList!E15</f>
        <v>59</v>
      </c>
      <c r="B64" s="2" t="str">
        <f>ColorList!C15</f>
        <v>Blood Red</v>
      </c>
    </row>
    <row r="65" spans="1:2" ht="15.75">
      <c r="A65" s="10">
        <f>ColorList!E18</f>
        <v>57</v>
      </c>
      <c r="B65" s="2" t="str">
        <f>ColorList!C18</f>
        <v>Mesa Red</v>
      </c>
    </row>
    <row r="66" spans="1:2" ht="15.75">
      <c r="A66" s="10">
        <f>ColorList!E69</f>
        <v>56</v>
      </c>
      <c r="B66" s="2" t="str">
        <f>ColorList!C69</f>
        <v>Woad Blue</v>
      </c>
    </row>
    <row r="67" spans="1:2" ht="15.75">
      <c r="A67" s="10">
        <f>ColorList!E77</f>
        <v>55</v>
      </c>
      <c r="B67" s="2" t="str">
        <f>ColorList!C77</f>
        <v>Shadow Blue</v>
      </c>
    </row>
    <row r="68" spans="1:2" ht="15.75">
      <c r="A68" s="10">
        <f>ColorList!E51</f>
        <v>54</v>
      </c>
      <c r="B68" s="2" t="str">
        <f>ColorList!C51</f>
        <v>Marsh Green</v>
      </c>
    </row>
    <row r="69" spans="1:2" ht="15.75">
      <c r="A69" s="10">
        <f>ColorList!E34</f>
        <v>51</v>
      </c>
      <c r="B69" s="2" t="str">
        <f>ColorList!C34</f>
        <v>Loam Brown</v>
      </c>
    </row>
    <row r="70" spans="1:2" ht="15.75">
      <c r="A70" s="10">
        <f>ColorList!E44</f>
        <v>51</v>
      </c>
      <c r="B70" s="2" t="str">
        <f>ColorList!C44</f>
        <v>Raisin Brown</v>
      </c>
    </row>
    <row r="71" spans="1:2" ht="15.75">
      <c r="A71" s="10">
        <f>ColorList!E75</f>
        <v>48</v>
      </c>
      <c r="B71" s="2" t="str">
        <f>ColorList!C75</f>
        <v>Royal Blue</v>
      </c>
    </row>
    <row r="72" spans="1:2" ht="15.75">
      <c r="A72" s="10">
        <f>ColorList!E87</f>
        <v>48</v>
      </c>
      <c r="B72" s="2" t="str">
        <f>ColorList!C87</f>
        <v>Regal Purple</v>
      </c>
    </row>
    <row r="73" spans="1:2" ht="15.75">
      <c r="A73" s="10">
        <f>ColorList!E21</f>
        <v>45</v>
      </c>
      <c r="B73" s="2" t="str">
        <f>ColorList!C21</f>
        <v>Russet Brown</v>
      </c>
    </row>
    <row r="74" spans="1:2" ht="15.75">
      <c r="A74" s="10">
        <f>ColorList!E78</f>
        <v>45</v>
      </c>
      <c r="B74" s="2" t="str">
        <f>ColorList!C78</f>
        <v>Abyssal Blue</v>
      </c>
    </row>
    <row r="75" spans="1:2" ht="15.75">
      <c r="A75" s="10">
        <f>ColorList!E81</f>
        <v>44</v>
      </c>
      <c r="B75" s="2" t="str">
        <f>ColorList!C81</f>
        <v>Currant Purple</v>
      </c>
    </row>
    <row r="76" spans="1:2" ht="15.75">
      <c r="A76" s="10">
        <f>ColorList!E58</f>
        <v>42</v>
      </c>
      <c r="B76" s="2" t="str">
        <f>ColorList!C58</f>
        <v>Deepwood Green</v>
      </c>
    </row>
    <row r="77" spans="1:2" ht="15.75">
      <c r="A77" s="10">
        <f>ColorList!E83</f>
        <v>42</v>
      </c>
      <c r="B77" s="2" t="str">
        <f>ColorList!C83</f>
        <v>Grape Purple</v>
      </c>
    </row>
    <row r="78" spans="1:2" ht="15.75">
      <c r="A78" s="10">
        <f>ColorList!E7</f>
        <v>41</v>
      </c>
      <c r="B78" s="2" t="str">
        <f>ColorList!C7</f>
        <v>Soot Black</v>
      </c>
    </row>
    <row r="79" spans="1:2" ht="15.75">
      <c r="A79" s="10">
        <f>ColorList!E30</f>
        <v>41</v>
      </c>
      <c r="B79" s="2" t="str">
        <f>ColorList!C30</f>
        <v>Chestnut Brown</v>
      </c>
    </row>
    <row r="80" spans="1:2" ht="15.75">
      <c r="A80" s="10">
        <f>ColorList!E74</f>
        <v>41</v>
      </c>
      <c r="B80" s="2" t="str">
        <f>ColorList!C74</f>
        <v>Void Blue</v>
      </c>
    </row>
    <row r="81" spans="1:2" ht="15.75">
      <c r="A81" s="10">
        <f>ColorList!E12</f>
        <v>34</v>
      </c>
      <c r="B81" s="2" t="str">
        <f>ColorList!C12</f>
        <v>Rust Red</v>
      </c>
    </row>
    <row r="82" spans="1:2" ht="15.75">
      <c r="A82" s="10">
        <f>ColorList!E22</f>
        <v>33</v>
      </c>
      <c r="B82" s="2" t="str">
        <f>ColorList!C22</f>
        <v>Kobald Brown</v>
      </c>
    </row>
    <row r="83" spans="1:2" ht="15.75">
      <c r="A83" s="10">
        <f>ColorList!E70</f>
        <v>31</v>
      </c>
      <c r="B83" s="2" t="str">
        <f>ColorList!C70</f>
        <v>Ink Blue</v>
      </c>
    </row>
    <row r="84" spans="1:2" ht="15.75">
      <c r="A84" s="10">
        <f>ColorList!E11</f>
        <v>26</v>
      </c>
      <c r="B84" s="2" t="str">
        <f>ColorList!C11</f>
        <v>Dalamud Red</v>
      </c>
    </row>
    <row r="85" spans="1:2" ht="15.75">
      <c r="A85" s="10">
        <f>ColorList!E76</f>
        <v>25</v>
      </c>
      <c r="B85" s="2" t="str">
        <f>ColorList!C76</f>
        <v>Midnight Blue</v>
      </c>
    </row>
    <row r="86" spans="1:2" ht="15.75">
      <c r="A86" s="10">
        <f>ColorList!E10</f>
        <v>23</v>
      </c>
      <c r="B86" s="2" t="str">
        <f>ColorList!C10</f>
        <v>Rolanberry Red</v>
      </c>
    </row>
    <row r="87" spans="1:2" ht="15.75">
      <c r="A87" s="10">
        <f>ColorList!E13</f>
        <v>21</v>
      </c>
      <c r="B87" s="2" t="str">
        <f>ColorList!C13</f>
        <v>Wine Red</v>
      </c>
    </row>
  </sheetData>
  <autoFilter ref="A1:B1">
    <sortState ref="A2:B87">
      <sortCondition descending="1" ref="A1"/>
    </sortState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ユーザ入力</vt:lpstr>
      <vt:lpstr>FAQ</vt:lpstr>
      <vt:lpstr>果実変動値</vt:lpstr>
      <vt:lpstr>ColorList</vt:lpstr>
      <vt:lpstr>R(昇順)</vt:lpstr>
      <vt:lpstr>G(昇順)</vt:lpstr>
      <vt:lpstr>B(昇順)</vt:lpstr>
      <vt:lpstr>R(降順)</vt:lpstr>
      <vt:lpstr>G(降順)</vt:lpstr>
      <vt:lpstr>B(降順)</vt:lpstr>
      <vt:lpstr>Blue</vt:lpstr>
      <vt:lpstr>Brown</vt:lpstr>
      <vt:lpstr>Green</vt:lpstr>
      <vt:lpstr>Grey</vt:lpstr>
      <vt:lpstr>Purple</vt:lpstr>
      <vt:lpstr>Red</vt:lpstr>
      <vt:lpstr>Yellow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チョコボ染色計算v1.00</dc:title>
  <dc:creator>Krull's Lab.</dc:creator>
  <cp:lastModifiedBy>MN-P07</cp:lastModifiedBy>
  <dcterms:created xsi:type="dcterms:W3CDTF">2014-08-26T03:45:53Z</dcterms:created>
  <dcterms:modified xsi:type="dcterms:W3CDTF">2014-08-29T10:46:35Z</dcterms:modified>
  <cp:version>1.00</cp:version>
</cp:coreProperties>
</file>